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Vertex42.com\Documents\VERTEX42\TEMPLATES\TEMPLATE - Planners\"/>
    </mc:Choice>
  </mc:AlternateContent>
  <xr:revisionPtr revIDLastSave="0" documentId="8_{922A7E32-6D09-4CBD-B315-CCC8C5F12024}" xr6:coauthVersionLast="45" xr6:coauthVersionMax="45" xr10:uidLastSave="{00000000-0000-0000-0000-000000000000}"/>
  <bookViews>
    <workbookView xWindow="9510" yWindow="1710" windowWidth="19200" windowHeight="13455" xr2:uid="{00000000-000D-0000-FFFF-FFFF00000000}"/>
  </bookViews>
  <sheets>
    <sheet name="Blank" sheetId="10" r:id="rId1"/>
    <sheet name="Weekly1Pg" sheetId="8" r:id="rId2"/>
    <sheet name="Weekly2Pg" sheetId="6" r:id="rId3"/>
    <sheet name="Monthly1pg" sheetId="7" r:id="rId4"/>
    <sheet name="Monthly2pg" sheetId="2" r:id="rId5"/>
    <sheet name="Daily" sheetId="9" r:id="rId6"/>
    <sheet name="Events" sheetId="3" r:id="rId7"/>
    <sheet name="©" sheetId="5" r:id="rId8"/>
  </sheets>
  <definedNames>
    <definedName name="events">Events!$A:$A</definedName>
    <definedName name="events_1">Events!$G:$G</definedName>
    <definedName name="events_2">Events!$H:$H</definedName>
    <definedName name="events_3">Events!$I:$I</definedName>
    <definedName name="events_4">Events!$J:$J</definedName>
    <definedName name="events_5">Events!$K:$K</definedName>
    <definedName name="events_6">Events!$L:$L</definedName>
    <definedName name="_xlnm.Print_Area" localSheetId="0">Blank!$A$1:$F$46</definedName>
    <definedName name="_xlnm.Print_Area" localSheetId="5">Daily!$A$6:$V$63,Daily!$A$67:$V$124</definedName>
    <definedName name="_xlnm.Print_Area" localSheetId="6">Events!$A:$I</definedName>
    <definedName name="_xlnm.Print_Area" localSheetId="3">Monthly1pg!$A$5:$N$59</definedName>
    <definedName name="_xlnm.Print_Area" localSheetId="4">Monthly2pg!$A$5:$Q$54</definedName>
    <definedName name="_xlnm.Print_Area" localSheetId="1">Weekly1Pg!$A$6:$AM$69</definedName>
    <definedName name="_xlnm.Print_Area" localSheetId="2">Weekly2Pg!$A$6:$BW$72</definedName>
    <definedName name="valuevx">42.314159</definedName>
    <definedName name="vertex42_copyright" hidden="1">"© 2015-2017 Vertex42 LLC"</definedName>
    <definedName name="vertex42_id" hidden="1">"personal-planner.xlsx"</definedName>
    <definedName name="vertex42_title" hidden="1">"Personal Planner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3" i="7"/>
  <c r="B10" i="3"/>
  <c r="B148" i="3" s="1"/>
  <c r="D6" i="9" l="1"/>
  <c r="A6" i="9" s="1"/>
  <c r="F78" i="9"/>
  <c r="F82" i="9" s="1"/>
  <c r="F86" i="9" s="1"/>
  <c r="F90" i="9" s="1"/>
  <c r="F94" i="9" s="1"/>
  <c r="F98" i="9" s="1"/>
  <c r="F102" i="9" s="1"/>
  <c r="F106" i="9" s="1"/>
  <c r="F110" i="9" s="1"/>
  <c r="F114" i="9" s="1"/>
  <c r="F116" i="9" s="1"/>
  <c r="F118" i="9" s="1"/>
  <c r="F120" i="9" s="1"/>
  <c r="F122" i="9" s="1"/>
  <c r="V68" i="9"/>
  <c r="U68" i="9"/>
  <c r="T68" i="9"/>
  <c r="S68" i="9"/>
  <c r="R68" i="9"/>
  <c r="Q68" i="9"/>
  <c r="P68" i="9"/>
  <c r="N68" i="9"/>
  <c r="M68" i="9"/>
  <c r="L68" i="9"/>
  <c r="K68" i="9"/>
  <c r="J68" i="9"/>
  <c r="I68" i="9"/>
  <c r="H68" i="9"/>
  <c r="D67" i="9"/>
  <c r="F17" i="9"/>
  <c r="F21" i="9" s="1"/>
  <c r="F25" i="9" s="1"/>
  <c r="F29" i="9" s="1"/>
  <c r="F33" i="9" s="1"/>
  <c r="F37" i="9" s="1"/>
  <c r="F41" i="9" s="1"/>
  <c r="F45" i="9" s="1"/>
  <c r="F49" i="9" s="1"/>
  <c r="F53" i="9" s="1"/>
  <c r="F55" i="9" s="1"/>
  <c r="F57" i="9" s="1"/>
  <c r="F59" i="9" s="1"/>
  <c r="F61" i="9" s="1"/>
  <c r="D8" i="9"/>
  <c r="V7" i="9"/>
  <c r="U7" i="9"/>
  <c r="T7" i="9"/>
  <c r="S7" i="9"/>
  <c r="R7" i="9"/>
  <c r="Q7" i="9"/>
  <c r="P7" i="9"/>
  <c r="N7" i="9"/>
  <c r="M7" i="9"/>
  <c r="L7" i="9"/>
  <c r="K7" i="9"/>
  <c r="J7" i="9"/>
  <c r="I7" i="9"/>
  <c r="H7" i="9"/>
  <c r="E10" i="9" l="1"/>
  <c r="H6" i="9"/>
  <c r="H67" i="9"/>
  <c r="A67" i="9"/>
  <c r="D69" i="9"/>
  <c r="E71" i="9"/>
  <c r="H69" i="9" l="1"/>
  <c r="I69" i="9" s="1"/>
  <c r="J69" i="9" s="1"/>
  <c r="K69" i="9" s="1"/>
  <c r="L69" i="9" s="1"/>
  <c r="M69" i="9" s="1"/>
  <c r="N69" i="9" s="1"/>
  <c r="H70" i="9" s="1"/>
  <c r="I70" i="9" s="1"/>
  <c r="J70" i="9" s="1"/>
  <c r="K70" i="9" s="1"/>
  <c r="L70" i="9" s="1"/>
  <c r="M70" i="9" s="1"/>
  <c r="N70" i="9" s="1"/>
  <c r="H71" i="9" s="1"/>
  <c r="I71" i="9" s="1"/>
  <c r="J71" i="9" s="1"/>
  <c r="K71" i="9" s="1"/>
  <c r="L71" i="9" s="1"/>
  <c r="M71" i="9" s="1"/>
  <c r="N71" i="9" s="1"/>
  <c r="H72" i="9" s="1"/>
  <c r="I72" i="9" s="1"/>
  <c r="J72" i="9" s="1"/>
  <c r="K72" i="9" s="1"/>
  <c r="L72" i="9" s="1"/>
  <c r="M72" i="9" s="1"/>
  <c r="N72" i="9" s="1"/>
  <c r="H73" i="9" s="1"/>
  <c r="I73" i="9" s="1"/>
  <c r="J73" i="9" s="1"/>
  <c r="K73" i="9" s="1"/>
  <c r="L73" i="9" s="1"/>
  <c r="M73" i="9" s="1"/>
  <c r="N73" i="9" s="1"/>
  <c r="H74" i="9" s="1"/>
  <c r="I74" i="9" s="1"/>
  <c r="J74" i="9" s="1"/>
  <c r="K74" i="9" s="1"/>
  <c r="L74" i="9" s="1"/>
  <c r="M74" i="9" s="1"/>
  <c r="N74" i="9" s="1"/>
  <c r="P67" i="9"/>
  <c r="P69" i="9" s="1"/>
  <c r="Q69" i="9" s="1"/>
  <c r="R69" i="9" s="1"/>
  <c r="S69" i="9" s="1"/>
  <c r="T69" i="9" s="1"/>
  <c r="U69" i="9" s="1"/>
  <c r="V69" i="9" s="1"/>
  <c r="P70" i="9" s="1"/>
  <c r="Q70" i="9" s="1"/>
  <c r="R70" i="9" s="1"/>
  <c r="S70" i="9" s="1"/>
  <c r="T70" i="9" s="1"/>
  <c r="U70" i="9" s="1"/>
  <c r="V70" i="9" s="1"/>
  <c r="P71" i="9" s="1"/>
  <c r="Q71" i="9" s="1"/>
  <c r="R71" i="9" s="1"/>
  <c r="S71" i="9" s="1"/>
  <c r="T71" i="9" s="1"/>
  <c r="U71" i="9" s="1"/>
  <c r="V71" i="9" s="1"/>
  <c r="P72" i="9" s="1"/>
  <c r="Q72" i="9" s="1"/>
  <c r="R72" i="9" s="1"/>
  <c r="S72" i="9" s="1"/>
  <c r="T72" i="9" s="1"/>
  <c r="U72" i="9" s="1"/>
  <c r="V72" i="9" s="1"/>
  <c r="P73" i="9" s="1"/>
  <c r="Q73" i="9" s="1"/>
  <c r="R73" i="9" s="1"/>
  <c r="S73" i="9" s="1"/>
  <c r="T73" i="9" s="1"/>
  <c r="U73" i="9" s="1"/>
  <c r="V73" i="9" s="1"/>
  <c r="P74" i="9" s="1"/>
  <c r="Q74" i="9" s="1"/>
  <c r="R74" i="9" s="1"/>
  <c r="S74" i="9" s="1"/>
  <c r="T74" i="9" s="1"/>
  <c r="U74" i="9" s="1"/>
  <c r="V74" i="9" s="1"/>
  <c r="H8" i="9"/>
  <c r="I8" i="9" s="1"/>
  <c r="J8" i="9" s="1"/>
  <c r="K8" i="9" s="1"/>
  <c r="L8" i="9" s="1"/>
  <c r="M8" i="9" s="1"/>
  <c r="N8" i="9" s="1"/>
  <c r="H9" i="9" s="1"/>
  <c r="I9" i="9" s="1"/>
  <c r="J9" i="9" s="1"/>
  <c r="K9" i="9" s="1"/>
  <c r="L9" i="9" s="1"/>
  <c r="M9" i="9" s="1"/>
  <c r="N9" i="9" s="1"/>
  <c r="H10" i="9" s="1"/>
  <c r="I10" i="9" s="1"/>
  <c r="J10" i="9" s="1"/>
  <c r="K10" i="9" s="1"/>
  <c r="L10" i="9" s="1"/>
  <c r="M10" i="9" s="1"/>
  <c r="N10" i="9" s="1"/>
  <c r="H11" i="9" s="1"/>
  <c r="I11" i="9" s="1"/>
  <c r="J11" i="9" s="1"/>
  <c r="K11" i="9" s="1"/>
  <c r="L11" i="9" s="1"/>
  <c r="M11" i="9" s="1"/>
  <c r="N11" i="9" s="1"/>
  <c r="H12" i="9" s="1"/>
  <c r="I12" i="9" s="1"/>
  <c r="J12" i="9" s="1"/>
  <c r="K12" i="9" s="1"/>
  <c r="L12" i="9" s="1"/>
  <c r="M12" i="9" s="1"/>
  <c r="N12" i="9" s="1"/>
  <c r="H13" i="9" s="1"/>
  <c r="I13" i="9" s="1"/>
  <c r="J13" i="9" s="1"/>
  <c r="K13" i="9" s="1"/>
  <c r="L13" i="9" s="1"/>
  <c r="M13" i="9" s="1"/>
  <c r="N13" i="9" s="1"/>
  <c r="P6" i="9"/>
  <c r="P8" i="9" s="1"/>
  <c r="Q8" i="9" s="1"/>
  <c r="R8" i="9" s="1"/>
  <c r="S8" i="9" s="1"/>
  <c r="T8" i="9" s="1"/>
  <c r="U8" i="9" s="1"/>
  <c r="V8" i="9" s="1"/>
  <c r="P9" i="9" s="1"/>
  <c r="Q9" i="9" s="1"/>
  <c r="R9" i="9" s="1"/>
  <c r="S9" i="9" s="1"/>
  <c r="T9" i="9" s="1"/>
  <c r="U9" i="9" s="1"/>
  <c r="V9" i="9" s="1"/>
  <c r="P10" i="9" s="1"/>
  <c r="Q10" i="9" s="1"/>
  <c r="R10" i="9" s="1"/>
  <c r="S10" i="9" s="1"/>
  <c r="T10" i="9" s="1"/>
  <c r="U10" i="9" s="1"/>
  <c r="V10" i="9" s="1"/>
  <c r="P11" i="9" s="1"/>
  <c r="Q11" i="9" s="1"/>
  <c r="R11" i="9" s="1"/>
  <c r="S11" i="9" s="1"/>
  <c r="T11" i="9" s="1"/>
  <c r="U11" i="9" s="1"/>
  <c r="V11" i="9" s="1"/>
  <c r="P12" i="9" s="1"/>
  <c r="Q12" i="9" s="1"/>
  <c r="R12" i="9" s="1"/>
  <c r="S12" i="9" s="1"/>
  <c r="T12" i="9" s="1"/>
  <c r="U12" i="9" s="1"/>
  <c r="V12" i="9" s="1"/>
  <c r="P13" i="9" s="1"/>
  <c r="Q13" i="9" s="1"/>
  <c r="R13" i="9" s="1"/>
  <c r="S13" i="9" s="1"/>
  <c r="T13" i="9" s="1"/>
  <c r="U13" i="9" s="1"/>
  <c r="V13" i="9" s="1"/>
  <c r="BO37" i="6" l="1"/>
  <c r="BO39" i="6" s="1"/>
  <c r="BO42" i="6" s="1"/>
  <c r="BO45" i="6" s="1"/>
  <c r="BO48" i="6" s="1"/>
  <c r="BO51" i="6" s="1"/>
  <c r="BO54" i="6" s="1"/>
  <c r="BO57" i="6" s="1"/>
  <c r="BO60" i="6" s="1"/>
  <c r="BO63" i="6" s="1"/>
  <c r="BO65" i="6" s="1"/>
  <c r="BO67" i="6" s="1"/>
  <c r="BO69" i="6" s="1"/>
  <c r="BO71" i="6" s="1"/>
  <c r="BE37" i="6"/>
  <c r="BE39" i="6" s="1"/>
  <c r="BE42" i="6" s="1"/>
  <c r="BE45" i="6" s="1"/>
  <c r="BE48" i="6" s="1"/>
  <c r="BE51" i="6" s="1"/>
  <c r="BE54" i="6" s="1"/>
  <c r="BE57" i="6" s="1"/>
  <c r="BE60" i="6" s="1"/>
  <c r="BE63" i="6" s="1"/>
  <c r="BE65" i="6" s="1"/>
  <c r="BE67" i="6" s="1"/>
  <c r="BE69" i="6" s="1"/>
  <c r="BE71" i="6" s="1"/>
  <c r="AU37" i="6"/>
  <c r="AU39" i="6" s="1"/>
  <c r="AU42" i="6" s="1"/>
  <c r="AU45" i="6" s="1"/>
  <c r="AU48" i="6" s="1"/>
  <c r="AU51" i="6" s="1"/>
  <c r="AU54" i="6" s="1"/>
  <c r="AU57" i="6" s="1"/>
  <c r="AU60" i="6" s="1"/>
  <c r="AU63" i="6" s="1"/>
  <c r="AU65" i="6" s="1"/>
  <c r="AU67" i="6" s="1"/>
  <c r="AU69" i="6" s="1"/>
  <c r="AU71" i="6" s="1"/>
  <c r="AK37" i="6"/>
  <c r="AK39" i="6" s="1"/>
  <c r="AK42" i="6" s="1"/>
  <c r="AK45" i="6" s="1"/>
  <c r="AK48" i="6" s="1"/>
  <c r="AK51" i="6" s="1"/>
  <c r="AK54" i="6" s="1"/>
  <c r="AK57" i="6" s="1"/>
  <c r="AK60" i="6" s="1"/>
  <c r="AK63" i="6" s="1"/>
  <c r="AK65" i="6" s="1"/>
  <c r="AK67" i="6" s="1"/>
  <c r="AK69" i="6" s="1"/>
  <c r="AK71" i="6" s="1"/>
  <c r="AA37" i="6"/>
  <c r="AA39" i="6" s="1"/>
  <c r="AA42" i="6" s="1"/>
  <c r="AA45" i="6" s="1"/>
  <c r="AA48" i="6" s="1"/>
  <c r="AA51" i="6" s="1"/>
  <c r="AA54" i="6" s="1"/>
  <c r="AA57" i="6" s="1"/>
  <c r="AA60" i="6" s="1"/>
  <c r="AA63" i="6" s="1"/>
  <c r="AA65" i="6" s="1"/>
  <c r="AA67" i="6" s="1"/>
  <c r="AA69" i="6" s="1"/>
  <c r="AA71" i="6" s="1"/>
  <c r="Q37" i="6"/>
  <c r="Q39" i="6" s="1"/>
  <c r="Q42" i="6" s="1"/>
  <c r="Q45" i="6" s="1"/>
  <c r="Q48" i="6" s="1"/>
  <c r="Q51" i="6" s="1"/>
  <c r="Q54" i="6" s="1"/>
  <c r="Q57" i="6" s="1"/>
  <c r="Q60" i="6" s="1"/>
  <c r="Q63" i="6" s="1"/>
  <c r="Q65" i="6" s="1"/>
  <c r="Q67" i="6" s="1"/>
  <c r="Q69" i="6" s="1"/>
  <c r="Q71" i="6" s="1"/>
  <c r="A8" i="8" l="1"/>
  <c r="B40" i="3"/>
  <c r="B41" i="3" l="1"/>
  <c r="G41" i="3" s="1"/>
  <c r="G40" i="3"/>
  <c r="B36" i="3"/>
  <c r="B34" i="3"/>
  <c r="B38" i="3"/>
  <c r="I10" i="8"/>
  <c r="K21" i="8"/>
  <c r="AG13" i="8"/>
  <c r="AH13" i="8" s="1"/>
  <c r="AI13" i="8" s="1"/>
  <c r="AJ13" i="8" s="1"/>
  <c r="AK13" i="8" s="1"/>
  <c r="AL13" i="8" s="1"/>
  <c r="AM13" i="8" s="1"/>
  <c r="AB7" i="8"/>
  <c r="AA7" i="8"/>
  <c r="Z7" i="8"/>
  <c r="Y7" i="8"/>
  <c r="X7" i="8"/>
  <c r="W7" i="8"/>
  <c r="V7" i="8"/>
  <c r="S7" i="8"/>
  <c r="R7" i="8"/>
  <c r="Q7" i="8"/>
  <c r="P7" i="8"/>
  <c r="O7" i="8"/>
  <c r="N7" i="8"/>
  <c r="M7" i="8"/>
  <c r="M6" i="8"/>
  <c r="A6" i="8"/>
  <c r="B39" i="3" l="1"/>
  <c r="G39" i="3" s="1"/>
  <c r="G38" i="3"/>
  <c r="B37" i="3"/>
  <c r="G37" i="3" s="1"/>
  <c r="G36" i="3"/>
  <c r="B35" i="3"/>
  <c r="G35" i="3" s="1"/>
  <c r="G34" i="3"/>
  <c r="M8" i="8"/>
  <c r="N8" i="8" s="1"/>
  <c r="O8" i="8" s="1"/>
  <c r="P8" i="8" s="1"/>
  <c r="Q8" i="8" s="1"/>
  <c r="R8" i="8" s="1"/>
  <c r="S8" i="8" s="1"/>
  <c r="M9" i="8" s="1"/>
  <c r="N9" i="8" s="1"/>
  <c r="O9" i="8" s="1"/>
  <c r="P9" i="8" s="1"/>
  <c r="Q9" i="8" s="1"/>
  <c r="R9" i="8" s="1"/>
  <c r="S9" i="8" s="1"/>
  <c r="M10" i="8" s="1"/>
  <c r="N10" i="8" s="1"/>
  <c r="O10" i="8" s="1"/>
  <c r="P10" i="8" s="1"/>
  <c r="Q10" i="8" s="1"/>
  <c r="R10" i="8" s="1"/>
  <c r="S10" i="8" s="1"/>
  <c r="M11" i="8" s="1"/>
  <c r="N11" i="8" s="1"/>
  <c r="O11" i="8" s="1"/>
  <c r="P11" i="8" s="1"/>
  <c r="Q11" i="8" s="1"/>
  <c r="R11" i="8" s="1"/>
  <c r="S11" i="8" s="1"/>
  <c r="M12" i="8" s="1"/>
  <c r="N12" i="8" s="1"/>
  <c r="O12" i="8" s="1"/>
  <c r="P12" i="8" s="1"/>
  <c r="Q12" i="8" s="1"/>
  <c r="R12" i="8" s="1"/>
  <c r="S12" i="8" s="1"/>
  <c r="M13" i="8" s="1"/>
  <c r="N13" i="8" s="1"/>
  <c r="O13" i="8" s="1"/>
  <c r="P13" i="8" s="1"/>
  <c r="Q13" i="8" s="1"/>
  <c r="R13" i="8" s="1"/>
  <c r="S13" i="8" s="1"/>
  <c r="V6" i="8"/>
  <c r="V8" i="8" s="1"/>
  <c r="W8" i="8" s="1"/>
  <c r="X8" i="8" s="1"/>
  <c r="Y8" i="8" s="1"/>
  <c r="Z8" i="8" s="1"/>
  <c r="AA8" i="8" s="1"/>
  <c r="AB8" i="8" s="1"/>
  <c r="V9" i="8" s="1"/>
  <c r="W9" i="8" s="1"/>
  <c r="X9" i="8" s="1"/>
  <c r="Y9" i="8" s="1"/>
  <c r="Z9" i="8" s="1"/>
  <c r="AA9" i="8" s="1"/>
  <c r="AB9" i="8" s="1"/>
  <c r="V10" i="8" s="1"/>
  <c r="W10" i="8" s="1"/>
  <c r="X10" i="8" s="1"/>
  <c r="Y10" i="8" s="1"/>
  <c r="Z10" i="8" s="1"/>
  <c r="AA10" i="8" s="1"/>
  <c r="AB10" i="8" s="1"/>
  <c r="V11" i="8" s="1"/>
  <c r="W11" i="8" s="1"/>
  <c r="X11" i="8" s="1"/>
  <c r="Y11" i="8" s="1"/>
  <c r="Z11" i="8" s="1"/>
  <c r="AA11" i="8" s="1"/>
  <c r="AB11" i="8" s="1"/>
  <c r="V12" i="8" s="1"/>
  <c r="W12" i="8" s="1"/>
  <c r="X12" i="8" s="1"/>
  <c r="Y12" i="8" s="1"/>
  <c r="Z12" i="8" s="1"/>
  <c r="AA12" i="8" s="1"/>
  <c r="AB12" i="8" s="1"/>
  <c r="V13" i="8" s="1"/>
  <c r="W13" i="8" s="1"/>
  <c r="X13" i="8" s="1"/>
  <c r="Y13" i="8" s="1"/>
  <c r="Z13" i="8" s="1"/>
  <c r="AA13" i="8" s="1"/>
  <c r="AB13" i="8" s="1"/>
  <c r="U21" i="8"/>
  <c r="A5" i="7"/>
  <c r="A7" i="7" s="1"/>
  <c r="AE21" i="8" l="1"/>
  <c r="G37" i="6"/>
  <c r="G39" i="6" s="1"/>
  <c r="G42" i="6" s="1"/>
  <c r="G45" i="6" s="1"/>
  <c r="G48" i="6" s="1"/>
  <c r="G51" i="6" s="1"/>
  <c r="G54" i="6" s="1"/>
  <c r="G57" i="6" s="1"/>
  <c r="G60" i="6" s="1"/>
  <c r="G63" i="6" s="1"/>
  <c r="G65" i="6" s="1"/>
  <c r="G67" i="6" s="1"/>
  <c r="G69" i="6" s="1"/>
  <c r="G71" i="6" s="1"/>
  <c r="A46" i="8" l="1"/>
  <c r="G14" i="6"/>
  <c r="BQ13" i="6"/>
  <c r="BR13" i="6" s="1"/>
  <c r="BS13" i="6" s="1"/>
  <c r="BT13" i="6" s="1"/>
  <c r="BU13" i="6" s="1"/>
  <c r="BV13" i="6" s="1"/>
  <c r="BW13" i="6" s="1"/>
  <c r="BE13" i="6"/>
  <c r="BF13" i="6" s="1"/>
  <c r="BG13" i="6" s="1"/>
  <c r="BH13" i="6" s="1"/>
  <c r="BI13" i="6" s="1"/>
  <c r="BJ13" i="6" s="1"/>
  <c r="BK13" i="6" s="1"/>
  <c r="AW13" i="6"/>
  <c r="AX13" i="6" s="1"/>
  <c r="AY13" i="6" s="1"/>
  <c r="AZ13" i="6" s="1"/>
  <c r="BA13" i="6" s="1"/>
  <c r="BB13" i="6" s="1"/>
  <c r="BC13" i="6" s="1"/>
  <c r="AM13" i="6"/>
  <c r="AN13" i="6" s="1"/>
  <c r="AO13" i="6" s="1"/>
  <c r="AP13" i="6" s="1"/>
  <c r="AQ13" i="6" s="1"/>
  <c r="AR13" i="6" s="1"/>
  <c r="AS13" i="6" s="1"/>
  <c r="AC13" i="6"/>
  <c r="AD13" i="6" s="1"/>
  <c r="AE13" i="6" s="1"/>
  <c r="AF13" i="6" s="1"/>
  <c r="AG13" i="6" s="1"/>
  <c r="AH13" i="6" s="1"/>
  <c r="AI13" i="6" s="1"/>
  <c r="E10" i="6"/>
  <c r="A8" i="6"/>
  <c r="X7" i="6"/>
  <c r="W7" i="6"/>
  <c r="V7" i="6"/>
  <c r="U7" i="6"/>
  <c r="T7" i="6"/>
  <c r="S7" i="6"/>
  <c r="R7" i="6"/>
  <c r="O7" i="6"/>
  <c r="N7" i="6"/>
  <c r="M7" i="6"/>
  <c r="L7" i="6"/>
  <c r="K7" i="6"/>
  <c r="J7" i="6"/>
  <c r="I7" i="6"/>
  <c r="I6" i="6"/>
  <c r="I8" i="6" s="1"/>
  <c r="J8" i="6" s="1"/>
  <c r="K8" i="6" s="1"/>
  <c r="L8" i="6" s="1"/>
  <c r="M8" i="6" s="1"/>
  <c r="N8" i="6" s="1"/>
  <c r="O8" i="6" s="1"/>
  <c r="I9" i="6" s="1"/>
  <c r="J9" i="6" s="1"/>
  <c r="K9" i="6" s="1"/>
  <c r="L9" i="6" s="1"/>
  <c r="M9" i="6" s="1"/>
  <c r="N9" i="6" s="1"/>
  <c r="O9" i="6" s="1"/>
  <c r="I10" i="6" s="1"/>
  <c r="J10" i="6" s="1"/>
  <c r="K10" i="6" s="1"/>
  <c r="L10" i="6" s="1"/>
  <c r="M10" i="6" s="1"/>
  <c r="N10" i="6" s="1"/>
  <c r="O10" i="6" s="1"/>
  <c r="I11" i="6" s="1"/>
  <c r="J11" i="6" s="1"/>
  <c r="K11" i="6" s="1"/>
  <c r="L11" i="6" s="1"/>
  <c r="M11" i="6" s="1"/>
  <c r="N11" i="6" s="1"/>
  <c r="O11" i="6" s="1"/>
  <c r="I12" i="6" s="1"/>
  <c r="J12" i="6" s="1"/>
  <c r="K12" i="6" s="1"/>
  <c r="L12" i="6" s="1"/>
  <c r="M12" i="6" s="1"/>
  <c r="N12" i="6" s="1"/>
  <c r="O12" i="6" s="1"/>
  <c r="I13" i="6" s="1"/>
  <c r="J13" i="6" s="1"/>
  <c r="K13" i="6" s="1"/>
  <c r="L13" i="6" s="1"/>
  <c r="M13" i="6" s="1"/>
  <c r="N13" i="6" s="1"/>
  <c r="O13" i="6" s="1"/>
  <c r="A6" i="6"/>
  <c r="K46" i="8" l="1"/>
  <c r="Q14" i="6"/>
  <c r="R6" i="6"/>
  <c r="R8" i="6" s="1"/>
  <c r="S8" i="6" s="1"/>
  <c r="T8" i="6" s="1"/>
  <c r="U8" i="6" s="1"/>
  <c r="V8" i="6" s="1"/>
  <c r="W8" i="6" s="1"/>
  <c r="X8" i="6" s="1"/>
  <c r="R9" i="6" s="1"/>
  <c r="S9" i="6" s="1"/>
  <c r="T9" i="6" s="1"/>
  <c r="U9" i="6" s="1"/>
  <c r="V9" i="6" s="1"/>
  <c r="W9" i="6" s="1"/>
  <c r="X9" i="6" s="1"/>
  <c r="R10" i="6" s="1"/>
  <c r="S10" i="6" s="1"/>
  <c r="T10" i="6" s="1"/>
  <c r="U10" i="6" s="1"/>
  <c r="V10" i="6" s="1"/>
  <c r="W10" i="6" s="1"/>
  <c r="X10" i="6" s="1"/>
  <c r="R11" i="6" s="1"/>
  <c r="S11" i="6" s="1"/>
  <c r="T11" i="6" s="1"/>
  <c r="U11" i="6" s="1"/>
  <c r="V11" i="6" s="1"/>
  <c r="W11" i="6" s="1"/>
  <c r="X11" i="6" s="1"/>
  <c r="R12" i="6" s="1"/>
  <c r="S12" i="6" s="1"/>
  <c r="T12" i="6" s="1"/>
  <c r="U12" i="6" s="1"/>
  <c r="V12" i="6" s="1"/>
  <c r="W12" i="6" s="1"/>
  <c r="X12" i="6" s="1"/>
  <c r="R13" i="6" s="1"/>
  <c r="S13" i="6" s="1"/>
  <c r="T13" i="6" s="1"/>
  <c r="U13" i="6" s="1"/>
  <c r="V13" i="6" s="1"/>
  <c r="W13" i="6" s="1"/>
  <c r="X13" i="6" s="1"/>
  <c r="U46" i="8" l="1"/>
  <c r="AA14" i="6"/>
  <c r="G138" i="3"/>
  <c r="G139" i="3"/>
  <c r="G140" i="3"/>
  <c r="G141" i="3"/>
  <c r="G142" i="3"/>
  <c r="G143" i="3"/>
  <c r="G144" i="3"/>
  <c r="AE46" i="8" l="1"/>
  <c r="AK14" i="6"/>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4" i="3"/>
  <c r="B82" i="3"/>
  <c r="B80" i="3"/>
  <c r="B78" i="3"/>
  <c r="B76" i="3"/>
  <c r="B74" i="3"/>
  <c r="B68" i="3"/>
  <c r="G68" i="3" s="1"/>
  <c r="B64" i="3"/>
  <c r="G64" i="3" s="1"/>
  <c r="B52" i="3"/>
  <c r="B50" i="3"/>
  <c r="G50" i="3" s="1"/>
  <c r="B48" i="3"/>
  <c r="B46" i="3"/>
  <c r="B44" i="3"/>
  <c r="B42" i="3"/>
  <c r="B32" i="3"/>
  <c r="B30" i="3"/>
  <c r="B28" i="3"/>
  <c r="B26" i="3"/>
  <c r="B24" i="3"/>
  <c r="B22" i="3"/>
  <c r="B20" i="3"/>
  <c r="B18" i="3"/>
  <c r="B16" i="3"/>
  <c r="B14" i="3"/>
  <c r="AU14" i="6" l="1"/>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B65" i="3"/>
  <c r="G65" i="3" s="1"/>
  <c r="B53" i="3"/>
  <c r="G53" i="3" s="1"/>
  <c r="B51" i="3"/>
  <c r="G51" i="3" s="1"/>
  <c r="B49" i="3"/>
  <c r="G49" i="3" s="1"/>
  <c r="B47" i="3"/>
  <c r="B45" i="3"/>
  <c r="G45" i="3" s="1"/>
  <c r="B43" i="3"/>
  <c r="G43" i="3" s="1"/>
  <c r="B33" i="3"/>
  <c r="G33" i="3" s="1"/>
  <c r="G30" i="3"/>
  <c r="B31" i="3"/>
  <c r="G31" i="3" s="1"/>
  <c r="B29" i="3"/>
  <c r="G29" i="3" s="1"/>
  <c r="B27" i="3"/>
  <c r="G27" i="3" s="1"/>
  <c r="G24" i="3"/>
  <c r="B25" i="3"/>
  <c r="G25" i="3" s="1"/>
  <c r="B23" i="3"/>
  <c r="G23" i="3" s="1"/>
  <c r="B21" i="3"/>
  <c r="G21" i="3" s="1"/>
  <c r="B19" i="3"/>
  <c r="G19" i="3" s="1"/>
  <c r="B17" i="3"/>
  <c r="G17" i="3" s="1"/>
  <c r="B15" i="3"/>
  <c r="G15" i="3" s="1"/>
  <c r="G55" i="3" l="1"/>
  <c r="BE14" i="6"/>
  <c r="G72" i="3"/>
  <c r="G14" i="3"/>
  <c r="G16" i="3"/>
  <c r="G44" i="3"/>
  <c r="B69" i="3"/>
  <c r="G69" i="3" s="1"/>
  <c r="G20" i="3"/>
  <c r="G18" i="3"/>
  <c r="G70" i="3"/>
  <c r="G28" i="3"/>
  <c r="G32" i="3"/>
  <c r="G42" i="3"/>
  <c r="G22" i="3"/>
  <c r="G26" i="3"/>
  <c r="G48" i="3"/>
  <c r="G52" i="3"/>
  <c r="G47" i="3"/>
  <c r="G63" i="3"/>
  <c r="G61" i="3"/>
  <c r="G59" i="3"/>
  <c r="G57" i="3"/>
  <c r="G67" i="3"/>
  <c r="G78" i="3"/>
  <c r="B79" i="3"/>
  <c r="G79" i="3" s="1"/>
  <c r="G76" i="3"/>
  <c r="B77" i="3"/>
  <c r="G77" i="3" s="1"/>
  <c r="G84" i="3"/>
  <c r="B85" i="3"/>
  <c r="G85" i="3" s="1"/>
  <c r="G74" i="3"/>
  <c r="B75" i="3"/>
  <c r="G75" i="3" s="1"/>
  <c r="G82" i="3"/>
  <c r="B83" i="3"/>
  <c r="G83" i="3" s="1"/>
  <c r="G80" i="3"/>
  <c r="B81" i="3"/>
  <c r="G81" i="3" s="1"/>
  <c r="H43" i="3" l="1"/>
  <c r="H42" i="3"/>
  <c r="G54" i="3"/>
  <c r="H45" i="3"/>
  <c r="H44" i="3"/>
  <c r="H41" i="3"/>
  <c r="H20" i="3"/>
  <c r="H33" i="3"/>
  <c r="H17" i="3"/>
  <c r="H31" i="3"/>
  <c r="H26" i="3"/>
  <c r="G73" i="3"/>
  <c r="H18" i="3"/>
  <c r="H22" i="3"/>
  <c r="H25" i="3"/>
  <c r="H19" i="3"/>
  <c r="H16" i="3"/>
  <c r="H24" i="3"/>
  <c r="H32" i="3"/>
  <c r="H40" i="3"/>
  <c r="H34" i="3"/>
  <c r="H39" i="3"/>
  <c r="H36" i="3"/>
  <c r="H38" i="3"/>
  <c r="H35" i="3"/>
  <c r="H37" i="3"/>
  <c r="H21" i="3"/>
  <c r="H27" i="3"/>
  <c r="H28" i="3"/>
  <c r="G56" i="3"/>
  <c r="H64" i="3" s="1"/>
  <c r="H23" i="3"/>
  <c r="H30" i="3"/>
  <c r="H29" i="3"/>
  <c r="G71" i="3"/>
  <c r="BO14" i="6"/>
  <c r="I14" i="3"/>
  <c r="H14" i="3"/>
  <c r="L14" i="3"/>
  <c r="J14" i="3"/>
  <c r="K14" i="3"/>
  <c r="H15" i="3"/>
  <c r="G66" i="3"/>
  <c r="G46" i="3"/>
  <c r="G60" i="3"/>
  <c r="G62" i="3"/>
  <c r="G58" i="3"/>
  <c r="I42" i="3" l="1"/>
  <c r="H67" i="3"/>
  <c r="H46" i="3"/>
  <c r="I46" i="3"/>
  <c r="H50" i="3"/>
  <c r="H49" i="3"/>
  <c r="H55" i="3"/>
  <c r="I47" i="3"/>
  <c r="H57" i="3"/>
  <c r="H47" i="3"/>
  <c r="H63" i="3"/>
  <c r="H52" i="3"/>
  <c r="H53" i="3"/>
  <c r="H54" i="3"/>
  <c r="I44" i="3"/>
  <c r="I48" i="3"/>
  <c r="H51" i="3"/>
  <c r="I56" i="3" s="1"/>
  <c r="H48" i="3"/>
  <c r="H58" i="3"/>
  <c r="H59" i="3"/>
  <c r="I41" i="3"/>
  <c r="I50" i="3"/>
  <c r="I45" i="3"/>
  <c r="I43" i="3"/>
  <c r="I49" i="3"/>
  <c r="I53" i="3"/>
  <c r="H61" i="3"/>
  <c r="H56" i="3"/>
  <c r="H62" i="3"/>
  <c r="H60" i="3"/>
  <c r="I57" i="3"/>
  <c r="I55" i="3"/>
  <c r="H65" i="3"/>
  <c r="H66" i="3"/>
  <c r="H80" i="3"/>
  <c r="H70" i="3"/>
  <c r="H85" i="3"/>
  <c r="H81" i="3"/>
  <c r="H77" i="3"/>
  <c r="H78" i="3"/>
  <c r="H75" i="3"/>
  <c r="H82" i="3"/>
  <c r="H71" i="3"/>
  <c r="H76" i="3"/>
  <c r="H83" i="3"/>
  <c r="H84" i="3"/>
  <c r="H79" i="3"/>
  <c r="H72" i="3"/>
  <c r="H69" i="3"/>
  <c r="H68" i="3"/>
  <c r="H74" i="3"/>
  <c r="H73" i="3"/>
  <c r="I28" i="3"/>
  <c r="I18" i="3"/>
  <c r="I40" i="3"/>
  <c r="I39" i="3"/>
  <c r="I34" i="3"/>
  <c r="I37" i="3"/>
  <c r="I38" i="3"/>
  <c r="I36" i="3"/>
  <c r="I35" i="3"/>
  <c r="I19" i="3"/>
  <c r="I29" i="3"/>
  <c r="I30" i="3"/>
  <c r="I23" i="3"/>
  <c r="I33" i="3"/>
  <c r="I21" i="3"/>
  <c r="I24" i="3"/>
  <c r="I31" i="3"/>
  <c r="I25" i="3"/>
  <c r="I26" i="3"/>
  <c r="I16" i="3"/>
  <c r="I20" i="3"/>
  <c r="AE47" i="8"/>
  <c r="I17" i="3"/>
  <c r="I27" i="3"/>
  <c r="I22" i="3"/>
  <c r="I32" i="3"/>
  <c r="A76" i="9"/>
  <c r="A15" i="9"/>
  <c r="AU15" i="6"/>
  <c r="AK15" i="6"/>
  <c r="BE15" i="6"/>
  <c r="AA15" i="6"/>
  <c r="Q15" i="6"/>
  <c r="BO15" i="6"/>
  <c r="G15" i="6"/>
  <c r="K22" i="8"/>
  <c r="U22" i="8"/>
  <c r="U47" i="8"/>
  <c r="A47" i="8"/>
  <c r="K47" i="8"/>
  <c r="AE22" i="8"/>
  <c r="H156" i="3"/>
  <c r="H162" i="3"/>
  <c r="H150" i="3"/>
  <c r="H163" i="3"/>
  <c r="H154" i="3"/>
  <c r="H149" i="3"/>
  <c r="H157" i="3"/>
  <c r="H153" i="3"/>
  <c r="H160" i="3"/>
  <c r="H169" i="3"/>
  <c r="H117" i="3"/>
  <c r="H120" i="3"/>
  <c r="H132" i="3"/>
  <c r="H115" i="3"/>
  <c r="H94" i="3"/>
  <c r="H89" i="3"/>
  <c r="H127" i="3"/>
  <c r="H122" i="3"/>
  <c r="H172" i="3"/>
  <c r="H105" i="3"/>
  <c r="H124" i="3"/>
  <c r="H123" i="3"/>
  <c r="H134" i="3"/>
  <c r="H138" i="3"/>
  <c r="H140" i="3"/>
  <c r="J15" i="3"/>
  <c r="H139" i="3"/>
  <c r="H177" i="3"/>
  <c r="H173" i="3"/>
  <c r="H164" i="3"/>
  <c r="H165" i="3"/>
  <c r="H171" i="3"/>
  <c r="H168" i="3"/>
  <c r="H174" i="3"/>
  <c r="H170" i="3"/>
  <c r="H158" i="3"/>
  <c r="H101" i="3"/>
  <c r="H100" i="3"/>
  <c r="H119" i="3"/>
  <c r="H130" i="3"/>
  <c r="H116" i="3"/>
  <c r="H99" i="3"/>
  <c r="H125" i="3"/>
  <c r="H128" i="3"/>
  <c r="H111" i="3"/>
  <c r="H106" i="3"/>
  <c r="H161" i="3"/>
  <c r="H108" i="3"/>
  <c r="H107" i="3"/>
  <c r="H118" i="3"/>
  <c r="L15" i="3"/>
  <c r="H151" i="3"/>
  <c r="H184" i="3"/>
  <c r="H185" i="3"/>
  <c r="H176" i="3"/>
  <c r="H166" i="3"/>
  <c r="H178" i="3"/>
  <c r="H183" i="3"/>
  <c r="H181" i="3"/>
  <c r="H179" i="3"/>
  <c r="H103" i="3"/>
  <c r="H114" i="3"/>
  <c r="H113" i="3"/>
  <c r="H96" i="3"/>
  <c r="H126" i="3"/>
  <c r="H109" i="3"/>
  <c r="H112" i="3"/>
  <c r="H95" i="3"/>
  <c r="H90" i="3"/>
  <c r="H155" i="3"/>
  <c r="H104" i="3"/>
  <c r="H91" i="3"/>
  <c r="H102" i="3"/>
  <c r="I15" i="3"/>
  <c r="H144" i="3"/>
  <c r="H129" i="3"/>
  <c r="H175" i="3"/>
  <c r="H148" i="3"/>
  <c r="H152" i="3"/>
  <c r="H186" i="3"/>
  <c r="H159" i="3"/>
  <c r="H167" i="3"/>
  <c r="H180" i="3"/>
  <c r="H133" i="3"/>
  <c r="H98" i="3"/>
  <c r="H97" i="3"/>
  <c r="H131" i="3"/>
  <c r="H110" i="3"/>
  <c r="H93" i="3"/>
  <c r="H92" i="3"/>
  <c r="H182" i="3"/>
  <c r="H121" i="3"/>
  <c r="K15" i="3"/>
  <c r="H143" i="3"/>
  <c r="H142" i="3"/>
  <c r="H141" i="3"/>
  <c r="J18" i="3" l="1"/>
  <c r="I66" i="3"/>
  <c r="I62" i="3"/>
  <c r="I54" i="3"/>
  <c r="J51" i="3"/>
  <c r="I60" i="3"/>
  <c r="I64" i="3"/>
  <c r="J43" i="3"/>
  <c r="I61" i="3"/>
  <c r="J48" i="3"/>
  <c r="J46" i="3"/>
  <c r="J50" i="3"/>
  <c r="I65" i="3"/>
  <c r="I59" i="3"/>
  <c r="I52" i="3"/>
  <c r="J44" i="3"/>
  <c r="J41" i="3"/>
  <c r="J42" i="3"/>
  <c r="I63" i="3"/>
  <c r="J47" i="3"/>
  <c r="J45" i="3"/>
  <c r="I51" i="3"/>
  <c r="J54" i="3" s="1"/>
  <c r="J49" i="3"/>
  <c r="I58" i="3"/>
  <c r="I82" i="3"/>
  <c r="I80" i="3"/>
  <c r="I70" i="3"/>
  <c r="I71" i="3"/>
  <c r="I74" i="3"/>
  <c r="I72" i="3"/>
  <c r="I79" i="3"/>
  <c r="I73" i="3"/>
  <c r="I85" i="3"/>
  <c r="I81" i="3"/>
  <c r="I76" i="3"/>
  <c r="I77" i="3"/>
  <c r="I83" i="3"/>
  <c r="I78" i="3"/>
  <c r="I69" i="3"/>
  <c r="I75" i="3"/>
  <c r="I84" i="3"/>
  <c r="I68" i="3"/>
  <c r="I67" i="3"/>
  <c r="J28" i="3"/>
  <c r="J32" i="3"/>
  <c r="J25" i="3"/>
  <c r="J33" i="3"/>
  <c r="J37" i="3"/>
  <c r="J16" i="3"/>
  <c r="J24" i="3"/>
  <c r="J19" i="3"/>
  <c r="J31" i="3"/>
  <c r="J40" i="3"/>
  <c r="J27" i="3"/>
  <c r="J38" i="3"/>
  <c r="J21" i="3"/>
  <c r="J23" i="3"/>
  <c r="L16" i="3"/>
  <c r="K16" i="3"/>
  <c r="J29" i="3"/>
  <c r="J35" i="3"/>
  <c r="J36" i="3"/>
  <c r="J17" i="3"/>
  <c r="J34" i="3"/>
  <c r="J22" i="3"/>
  <c r="J26" i="3"/>
  <c r="J30" i="3"/>
  <c r="J20" i="3"/>
  <c r="J39" i="3"/>
  <c r="A16" i="9"/>
  <c r="A77" i="9"/>
  <c r="AA16" i="6"/>
  <c r="BO16" i="6"/>
  <c r="BE16" i="6"/>
  <c r="Q16" i="6"/>
  <c r="AU16" i="6"/>
  <c r="AK16" i="6"/>
  <c r="AE48" i="8"/>
  <c r="G16" i="6"/>
  <c r="K23" i="8"/>
  <c r="U23" i="8"/>
  <c r="U48" i="8"/>
  <c r="A48" i="8"/>
  <c r="K48" i="8"/>
  <c r="AE23" i="8"/>
  <c r="I142" i="3"/>
  <c r="I111" i="3"/>
  <c r="I128" i="3"/>
  <c r="I126" i="3"/>
  <c r="I96" i="3"/>
  <c r="I113" i="3"/>
  <c r="I149" i="3"/>
  <c r="I99" i="3"/>
  <c r="I116" i="3"/>
  <c r="I129" i="3"/>
  <c r="I125" i="3"/>
  <c r="I110" i="3"/>
  <c r="I131" i="3"/>
  <c r="I97" i="3"/>
  <c r="I148" i="3"/>
  <c r="I112" i="3"/>
  <c r="I95" i="3"/>
  <c r="I90" i="3"/>
  <c r="I108" i="3"/>
  <c r="I107" i="3"/>
  <c r="I102" i="3"/>
  <c r="I133" i="3"/>
  <c r="I130" i="3"/>
  <c r="I140" i="3"/>
  <c r="I159" i="3"/>
  <c r="I166" i="3"/>
  <c r="I157" i="3"/>
  <c r="I173" i="3"/>
  <c r="I153" i="3"/>
  <c r="I169" i="3"/>
  <c r="I151" i="3"/>
  <c r="I163" i="3"/>
  <c r="I167" i="3"/>
  <c r="I181" i="3"/>
  <c r="I185" i="3"/>
  <c r="I179" i="3"/>
  <c r="I155" i="3"/>
  <c r="I160" i="3"/>
  <c r="I176" i="3"/>
  <c r="I156" i="3"/>
  <c r="I172" i="3"/>
  <c r="I152" i="3"/>
  <c r="I175" i="3"/>
  <c r="I174" i="3"/>
  <c r="I177" i="3"/>
  <c r="I162" i="3"/>
  <c r="I182" i="3"/>
  <c r="I158" i="3"/>
  <c r="I186" i="3"/>
  <c r="I165" i="3"/>
  <c r="I161" i="3"/>
  <c r="I171" i="3"/>
  <c r="I170" i="3"/>
  <c r="I178" i="3"/>
  <c r="I154" i="3"/>
  <c r="I168" i="3"/>
  <c r="I184" i="3"/>
  <c r="I164" i="3"/>
  <c r="I180" i="3"/>
  <c r="I183" i="3"/>
  <c r="I150" i="3"/>
  <c r="I132" i="3"/>
  <c r="I115" i="3"/>
  <c r="I94" i="3"/>
  <c r="I109" i="3"/>
  <c r="I92" i="3"/>
  <c r="I121" i="3"/>
  <c r="I104" i="3"/>
  <c r="I91" i="3"/>
  <c r="I117" i="3"/>
  <c r="I119" i="3"/>
  <c r="I114" i="3"/>
  <c r="I144" i="3"/>
  <c r="I139" i="3"/>
  <c r="I93" i="3"/>
  <c r="I127" i="3"/>
  <c r="I122" i="3"/>
  <c r="I105" i="3"/>
  <c r="I134" i="3"/>
  <c r="I101" i="3"/>
  <c r="I120" i="3"/>
  <c r="I103" i="3"/>
  <c r="I98" i="3"/>
  <c r="I106" i="3"/>
  <c r="I124" i="3"/>
  <c r="I123" i="3"/>
  <c r="I118" i="3"/>
  <c r="I89" i="3"/>
  <c r="I100" i="3"/>
  <c r="I143" i="3"/>
  <c r="I138" i="3"/>
  <c r="I141" i="3"/>
  <c r="J67" i="3" l="1"/>
  <c r="J66" i="3"/>
  <c r="J60" i="3"/>
  <c r="K43" i="3"/>
  <c r="K41" i="3"/>
  <c r="K52" i="3"/>
  <c r="J56" i="3"/>
  <c r="K47" i="3"/>
  <c r="K45" i="3"/>
  <c r="K44" i="3"/>
  <c r="J59" i="3"/>
  <c r="J65" i="3"/>
  <c r="K49" i="3"/>
  <c r="J61" i="3"/>
  <c r="J69" i="3"/>
  <c r="K51" i="3"/>
  <c r="K42" i="3"/>
  <c r="J58" i="3"/>
  <c r="J57" i="3"/>
  <c r="K50" i="3"/>
  <c r="K17" i="3"/>
  <c r="J62" i="3"/>
  <c r="K40" i="3"/>
  <c r="J55" i="3"/>
  <c r="J53" i="3"/>
  <c r="J64" i="3"/>
  <c r="K48" i="3"/>
  <c r="K19" i="3"/>
  <c r="J52" i="3"/>
  <c r="J63" i="3"/>
  <c r="K22" i="3"/>
  <c r="K46" i="3"/>
  <c r="J70" i="3"/>
  <c r="J75" i="3"/>
  <c r="J80" i="3"/>
  <c r="J71" i="3"/>
  <c r="J76" i="3"/>
  <c r="J81" i="3"/>
  <c r="J68" i="3"/>
  <c r="J85" i="3"/>
  <c r="J72" i="3"/>
  <c r="J82" i="3"/>
  <c r="J74" i="3"/>
  <c r="J77" i="3"/>
  <c r="J79" i="3"/>
  <c r="J78" i="3"/>
  <c r="J83" i="3"/>
  <c r="J84" i="3"/>
  <c r="J73" i="3"/>
  <c r="K21" i="3"/>
  <c r="L17" i="3"/>
  <c r="L18" i="3"/>
  <c r="K39" i="3"/>
  <c r="K32" i="3"/>
  <c r="K33" i="3"/>
  <c r="K38" i="3"/>
  <c r="K29" i="3"/>
  <c r="K36" i="3"/>
  <c r="K35" i="3"/>
  <c r="K31" i="3"/>
  <c r="K30" i="3"/>
  <c r="K18" i="3"/>
  <c r="L20" i="3" s="1"/>
  <c r="K26" i="3"/>
  <c r="K24" i="3"/>
  <c r="K27" i="3"/>
  <c r="K23" i="3"/>
  <c r="K34" i="3"/>
  <c r="K28" i="3"/>
  <c r="K25" i="3"/>
  <c r="K37" i="3"/>
  <c r="K20" i="3"/>
  <c r="A17" i="9"/>
  <c r="A78" i="9"/>
  <c r="Q17" i="6"/>
  <c r="BO17" i="6"/>
  <c r="AK17" i="6"/>
  <c r="AA17" i="6"/>
  <c r="AU17" i="6"/>
  <c r="BE17" i="6"/>
  <c r="AE24" i="8"/>
  <c r="G17" i="6"/>
  <c r="A49" i="8"/>
  <c r="K49" i="8"/>
  <c r="U49" i="8"/>
  <c r="K24" i="8"/>
  <c r="U24" i="8"/>
  <c r="AE49" i="8"/>
  <c r="J127" i="3"/>
  <c r="J107" i="3"/>
  <c r="J119" i="3"/>
  <c r="J128" i="3"/>
  <c r="J104" i="3"/>
  <c r="J120" i="3"/>
  <c r="J116" i="3"/>
  <c r="J100" i="3"/>
  <c r="J106" i="3"/>
  <c r="J102" i="3"/>
  <c r="J130" i="3"/>
  <c r="J142" i="3"/>
  <c r="J111" i="3"/>
  <c r="J91" i="3"/>
  <c r="J103" i="3"/>
  <c r="J131" i="3"/>
  <c r="J141" i="3"/>
  <c r="J95" i="3"/>
  <c r="J134" i="3"/>
  <c r="J115" i="3"/>
  <c r="J139" i="3"/>
  <c r="J90" i="3"/>
  <c r="J114" i="3"/>
  <c r="J126" i="3"/>
  <c r="J98" i="3"/>
  <c r="J110" i="3"/>
  <c r="J125" i="3"/>
  <c r="J93" i="3"/>
  <c r="J108" i="3"/>
  <c r="J132" i="3"/>
  <c r="J144" i="3"/>
  <c r="J133" i="3"/>
  <c r="J105" i="3"/>
  <c r="J129" i="3"/>
  <c r="J89" i="3"/>
  <c r="J113" i="3"/>
  <c r="J112" i="3"/>
  <c r="J96" i="3"/>
  <c r="J165" i="3"/>
  <c r="J182" i="3"/>
  <c r="J173" i="3"/>
  <c r="J158" i="3"/>
  <c r="J181" i="3"/>
  <c r="J157" i="3"/>
  <c r="J162" i="3"/>
  <c r="J154" i="3"/>
  <c r="J172" i="3"/>
  <c r="J156" i="3"/>
  <c r="J176" i="3"/>
  <c r="J161" i="3"/>
  <c r="J183" i="3"/>
  <c r="J155" i="3"/>
  <c r="J178" i="3"/>
  <c r="J177" i="3"/>
  <c r="J186" i="3"/>
  <c r="J164" i="3"/>
  <c r="J175" i="3"/>
  <c r="J153" i="3"/>
  <c r="J179" i="3"/>
  <c r="J171" i="3"/>
  <c r="J184" i="3"/>
  <c r="J168" i="3"/>
  <c r="J170" i="3"/>
  <c r="J163" i="3"/>
  <c r="J159" i="3"/>
  <c r="J167" i="3"/>
  <c r="J180" i="3"/>
  <c r="J169" i="3"/>
  <c r="J174" i="3"/>
  <c r="J185" i="3"/>
  <c r="J160" i="3"/>
  <c r="J166" i="3"/>
  <c r="J151" i="3"/>
  <c r="J152" i="3"/>
  <c r="J99" i="3"/>
  <c r="J118" i="3"/>
  <c r="J122" i="3"/>
  <c r="J149" i="3"/>
  <c r="J148" i="3"/>
  <c r="J101" i="3"/>
  <c r="J121" i="3"/>
  <c r="J140" i="3"/>
  <c r="J150" i="3"/>
  <c r="J138" i="3"/>
  <c r="J123" i="3"/>
  <c r="J92" i="3"/>
  <c r="J97" i="3"/>
  <c r="J124" i="3"/>
  <c r="J109" i="3"/>
  <c r="J94" i="3"/>
  <c r="J117" i="3"/>
  <c r="J143" i="3"/>
  <c r="K68" i="3" l="1"/>
  <c r="K69" i="3"/>
  <c r="K65" i="3"/>
  <c r="K70" i="3"/>
  <c r="K73" i="3"/>
  <c r="K79" i="3"/>
  <c r="L32" i="3"/>
  <c r="L28" i="3"/>
  <c r="K66" i="3"/>
  <c r="L30" i="3"/>
  <c r="K57" i="3"/>
  <c r="L48" i="3"/>
  <c r="K61" i="3"/>
  <c r="K64" i="3"/>
  <c r="L51" i="3"/>
  <c r="L45" i="3"/>
  <c r="K58" i="3"/>
  <c r="L42" i="3"/>
  <c r="K53" i="3"/>
  <c r="L41" i="3"/>
  <c r="L52" i="3"/>
  <c r="L47" i="3"/>
  <c r="K59" i="3"/>
  <c r="L33" i="3"/>
  <c r="L43" i="3"/>
  <c r="L53" i="3"/>
  <c r="K56" i="3"/>
  <c r="K54" i="3"/>
  <c r="L55" i="3" s="1"/>
  <c r="L34" i="3"/>
  <c r="L54" i="3"/>
  <c r="K55" i="3"/>
  <c r="L44" i="3"/>
  <c r="L46" i="3"/>
  <c r="K60" i="3"/>
  <c r="L50" i="3"/>
  <c r="L60" i="3"/>
  <c r="L57" i="3"/>
  <c r="L49" i="3"/>
  <c r="L56" i="3"/>
  <c r="K63" i="3"/>
  <c r="K67" i="3"/>
  <c r="L61" i="3"/>
  <c r="K62" i="3"/>
  <c r="K77" i="3"/>
  <c r="K84" i="3"/>
  <c r="K78" i="3"/>
  <c r="K76" i="3"/>
  <c r="K83" i="3"/>
  <c r="K82" i="3"/>
  <c r="K85" i="3"/>
  <c r="K74" i="3"/>
  <c r="K81" i="3"/>
  <c r="K71" i="3"/>
  <c r="K80" i="3"/>
  <c r="K75" i="3"/>
  <c r="K72" i="3"/>
  <c r="L37" i="3"/>
  <c r="L19" i="3"/>
  <c r="L22" i="3"/>
  <c r="L40" i="3"/>
  <c r="L31" i="3"/>
  <c r="L36" i="3"/>
  <c r="L39" i="3"/>
  <c r="L29" i="3"/>
  <c r="L26" i="3"/>
  <c r="L35" i="3"/>
  <c r="L21" i="3"/>
  <c r="L23" i="3"/>
  <c r="L27" i="3"/>
  <c r="L24" i="3"/>
  <c r="L38" i="3"/>
  <c r="L25" i="3"/>
  <c r="A79" i="9"/>
  <c r="A18" i="9"/>
  <c r="AA18" i="6"/>
  <c r="AU18" i="6"/>
  <c r="BO18" i="6"/>
  <c r="AK18" i="6"/>
  <c r="Q18" i="6"/>
  <c r="BE18" i="6"/>
  <c r="U25" i="8"/>
  <c r="U50" i="8"/>
  <c r="K50" i="8"/>
  <c r="A50" i="8"/>
  <c r="AE25" i="8"/>
  <c r="G18" i="6"/>
  <c r="AE50" i="8"/>
  <c r="K25" i="8"/>
  <c r="K121" i="3"/>
  <c r="K117" i="3"/>
  <c r="K91" i="3"/>
  <c r="K93" i="3"/>
  <c r="K96" i="3"/>
  <c r="K133" i="3"/>
  <c r="K106" i="3"/>
  <c r="K101" i="3"/>
  <c r="K143" i="3"/>
  <c r="K175" i="3"/>
  <c r="K157" i="3"/>
  <c r="K151" i="3"/>
  <c r="K182" i="3"/>
  <c r="K176" i="3"/>
  <c r="K180" i="3"/>
  <c r="K161" i="3"/>
  <c r="K163" i="3"/>
  <c r="K171" i="3"/>
  <c r="K160" i="3"/>
  <c r="K168" i="3"/>
  <c r="K181" i="3"/>
  <c r="K177" i="3"/>
  <c r="K155" i="3"/>
  <c r="K184" i="3"/>
  <c r="K183" i="3"/>
  <c r="K172" i="3"/>
  <c r="K162" i="3"/>
  <c r="K154" i="3"/>
  <c r="K179" i="3"/>
  <c r="K159" i="3"/>
  <c r="K185" i="3"/>
  <c r="K156" i="3"/>
  <c r="K167" i="3"/>
  <c r="K164" i="3"/>
  <c r="K173" i="3"/>
  <c r="K169" i="3"/>
  <c r="K99" i="3"/>
  <c r="K114" i="3"/>
  <c r="K122" i="3"/>
  <c r="K108" i="3"/>
  <c r="K100" i="3"/>
  <c r="K110" i="3"/>
  <c r="K98" i="3"/>
  <c r="K148" i="3"/>
  <c r="K132" i="3"/>
  <c r="K95" i="3"/>
  <c r="K112" i="3"/>
  <c r="K124" i="3"/>
  <c r="K120" i="3"/>
  <c r="K144" i="3"/>
  <c r="K116" i="3"/>
  <c r="K128" i="3"/>
  <c r="K140" i="3"/>
  <c r="K186" i="3"/>
  <c r="K166" i="3"/>
  <c r="K139" i="3"/>
  <c r="K134" i="3"/>
  <c r="K107" i="3"/>
  <c r="K130" i="3"/>
  <c r="K109" i="3"/>
  <c r="K153" i="3"/>
  <c r="K105" i="3"/>
  <c r="K115" i="3"/>
  <c r="K89" i="3"/>
  <c r="K123" i="3"/>
  <c r="K125" i="3"/>
  <c r="K138" i="3"/>
  <c r="K131" i="3"/>
  <c r="K111" i="3"/>
  <c r="K178" i="3"/>
  <c r="K170" i="3"/>
  <c r="K150" i="3"/>
  <c r="K103" i="3"/>
  <c r="K149" i="3"/>
  <c r="K97" i="3"/>
  <c r="K127" i="3"/>
  <c r="K129" i="3"/>
  <c r="K142" i="3"/>
  <c r="K104" i="3"/>
  <c r="K119" i="3"/>
  <c r="K94" i="3"/>
  <c r="K141" i="3"/>
  <c r="K118" i="3"/>
  <c r="K113" i="3"/>
  <c r="K92" i="3"/>
  <c r="K102" i="3"/>
  <c r="K126" i="3"/>
  <c r="K90" i="3"/>
  <c r="K174" i="3"/>
  <c r="K165" i="3"/>
  <c r="K152" i="3"/>
  <c r="K158" i="3"/>
  <c r="A5" i="2"/>
  <c r="L71" i="3" l="1"/>
  <c r="L65" i="3"/>
  <c r="L64" i="3"/>
  <c r="L62" i="3"/>
  <c r="L59" i="3"/>
  <c r="L70" i="3"/>
  <c r="L58" i="3"/>
  <c r="L67" i="3"/>
  <c r="L68" i="3"/>
  <c r="L63" i="3"/>
  <c r="L69" i="3"/>
  <c r="L66" i="3"/>
  <c r="L80" i="3"/>
  <c r="L72" i="3"/>
  <c r="L83" i="3"/>
  <c r="L82" i="3"/>
  <c r="L79" i="3"/>
  <c r="L77" i="3"/>
  <c r="L84" i="3"/>
  <c r="L75" i="3"/>
  <c r="L76" i="3"/>
  <c r="L81" i="3"/>
  <c r="L85" i="3"/>
  <c r="L73" i="3"/>
  <c r="L74" i="3"/>
  <c r="L78" i="3"/>
  <c r="A80" i="9"/>
  <c r="A19" i="9"/>
  <c r="AU19" i="6"/>
  <c r="Q19" i="6"/>
  <c r="AA19" i="6"/>
  <c r="BE19" i="6"/>
  <c r="BO19" i="6"/>
  <c r="AK19" i="6"/>
  <c r="G19" i="6"/>
  <c r="L127" i="3"/>
  <c r="L119" i="3"/>
  <c r="L111" i="3"/>
  <c r="L100" i="3"/>
  <c r="L143" i="3"/>
  <c r="L118" i="3"/>
  <c r="L131" i="3"/>
  <c r="L132" i="3"/>
  <c r="L113" i="3"/>
  <c r="L106" i="3"/>
  <c r="L107" i="3"/>
  <c r="L91" i="3"/>
  <c r="L115" i="3"/>
  <c r="L124" i="3"/>
  <c r="L89" i="3"/>
  <c r="L130" i="3"/>
  <c r="L112" i="3"/>
  <c r="L105" i="3"/>
  <c r="L138" i="3"/>
  <c r="L101" i="3"/>
  <c r="L151" i="3"/>
  <c r="L153" i="3"/>
  <c r="L122" i="3"/>
  <c r="L117" i="3"/>
  <c r="L163" i="3"/>
  <c r="L180" i="3"/>
  <c r="L152" i="3"/>
  <c r="L116" i="3"/>
  <c r="L134" i="3"/>
  <c r="L140" i="3"/>
  <c r="L95" i="3"/>
  <c r="L148" i="3"/>
  <c r="L109" i="3"/>
  <c r="L108" i="3"/>
  <c r="L121" i="3"/>
  <c r="L123" i="3"/>
  <c r="L149" i="3"/>
  <c r="L158" i="3"/>
  <c r="L185" i="3"/>
  <c r="L94" i="3"/>
  <c r="L99" i="3"/>
  <c r="L90" i="3"/>
  <c r="L144" i="3"/>
  <c r="L120" i="3"/>
  <c r="L97" i="3"/>
  <c r="L128" i="3"/>
  <c r="L114" i="3"/>
  <c r="L125" i="3"/>
  <c r="L150" i="3"/>
  <c r="L133" i="3"/>
  <c r="L156" i="3"/>
  <c r="L165" i="3"/>
  <c r="L164" i="3"/>
  <c r="L159" i="3"/>
  <c r="L161" i="3"/>
  <c r="L167" i="3"/>
  <c r="L177" i="3"/>
  <c r="L173" i="3"/>
  <c r="L186" i="3"/>
  <c r="L174" i="3"/>
  <c r="L176" i="3"/>
  <c r="L168" i="3"/>
  <c r="L98" i="3"/>
  <c r="L139" i="3"/>
  <c r="L102" i="3"/>
  <c r="L175" i="3"/>
  <c r="L184" i="3"/>
  <c r="L171" i="3"/>
  <c r="L169" i="3"/>
  <c r="L93" i="3"/>
  <c r="L126" i="3"/>
  <c r="L170" i="3"/>
  <c r="L178" i="3"/>
  <c r="L157" i="3"/>
  <c r="L182" i="3"/>
  <c r="L183" i="3"/>
  <c r="L181" i="3"/>
  <c r="L179" i="3"/>
  <c r="L162" i="3"/>
  <c r="L160" i="3"/>
  <c r="L172" i="3"/>
  <c r="L154" i="3"/>
  <c r="L92" i="3"/>
  <c r="L141" i="3"/>
  <c r="L129" i="3"/>
  <c r="L103" i="3"/>
  <c r="L110" i="3"/>
  <c r="L96" i="3"/>
  <c r="L104" i="3"/>
  <c r="L155" i="3"/>
  <c r="L166" i="3"/>
  <c r="L142" i="3"/>
  <c r="A7" i="2"/>
  <c r="A20" i="9" l="1"/>
  <c r="A81" i="9"/>
  <c r="A13" i="2"/>
  <c r="AA20" i="6"/>
  <c r="BO20" i="6"/>
  <c r="AU20" i="6"/>
  <c r="BE20" i="6"/>
  <c r="Q20" i="6"/>
  <c r="AK20" i="6"/>
  <c r="A8" i="2"/>
  <c r="A9" i="2"/>
  <c r="A10" i="2"/>
  <c r="A11" i="2"/>
  <c r="A12" i="2"/>
  <c r="G20" i="6"/>
  <c r="C7" i="2"/>
  <c r="C13" i="2" s="1"/>
  <c r="A6" i="2"/>
  <c r="C8" i="2" l="1"/>
  <c r="C9" i="2"/>
  <c r="C10" i="2"/>
  <c r="C11" i="2"/>
  <c r="C12" i="2"/>
  <c r="E7" i="2"/>
  <c r="E13" i="2" s="1"/>
  <c r="C6" i="2"/>
  <c r="E8" i="2" l="1"/>
  <c r="E9" i="2"/>
  <c r="E10" i="2"/>
  <c r="E11" i="2"/>
  <c r="E12" i="2"/>
  <c r="G7" i="2"/>
  <c r="G13" i="2" s="1"/>
  <c r="E6" i="2"/>
  <c r="G8" i="2" l="1"/>
  <c r="G9" i="2"/>
  <c r="G10" i="2"/>
  <c r="G11" i="2"/>
  <c r="G12" i="2"/>
  <c r="I7" i="2"/>
  <c r="I13" i="2" s="1"/>
  <c r="G6" i="2"/>
  <c r="I8" i="2" l="1"/>
  <c r="I9" i="2"/>
  <c r="I10" i="2"/>
  <c r="I11" i="2"/>
  <c r="I12" i="2"/>
  <c r="K7" i="2"/>
  <c r="K13" i="2" s="1"/>
  <c r="I6" i="2"/>
  <c r="K8" i="2" l="1"/>
  <c r="K9" i="2"/>
  <c r="K10" i="2"/>
  <c r="K11" i="2"/>
  <c r="K12" i="2"/>
  <c r="M7" i="2"/>
  <c r="M13" i="2" s="1"/>
  <c r="K6" i="2"/>
  <c r="M8" i="2" l="1"/>
  <c r="M9" i="2"/>
  <c r="M10" i="2"/>
  <c r="M11" i="2"/>
  <c r="M12" i="2"/>
  <c r="A15" i="2"/>
  <c r="A21" i="2" s="1"/>
  <c r="M6" i="2"/>
  <c r="A18" i="2" l="1"/>
  <c r="A19" i="2"/>
  <c r="A16" i="2"/>
  <c r="A20" i="2"/>
  <c r="A17" i="2"/>
  <c r="C15" i="2"/>
  <c r="C21" i="2" s="1"/>
  <c r="C19" i="2" l="1"/>
  <c r="C16" i="2"/>
  <c r="C20" i="2"/>
  <c r="C17" i="2"/>
  <c r="C18" i="2"/>
  <c r="E15" i="2"/>
  <c r="E21" i="2" s="1"/>
  <c r="E17" i="2" l="1"/>
  <c r="E20" i="2"/>
  <c r="E18" i="2"/>
  <c r="E19" i="2"/>
  <c r="E16" i="2"/>
  <c r="G15" i="2"/>
  <c r="G21" i="2" s="1"/>
  <c r="G17" i="2" l="1"/>
  <c r="G18" i="2"/>
  <c r="G19" i="2"/>
  <c r="G16" i="2"/>
  <c r="G20" i="2"/>
  <c r="I15" i="2"/>
  <c r="I21" i="2" s="1"/>
  <c r="I18" i="2" l="1"/>
  <c r="I19" i="2"/>
  <c r="I16" i="2"/>
  <c r="I20" i="2"/>
  <c r="I17" i="2"/>
  <c r="K15" i="2"/>
  <c r="K21" i="2" s="1"/>
  <c r="K19" i="2" l="1"/>
  <c r="K16" i="2"/>
  <c r="K20" i="2"/>
  <c r="K17" i="2"/>
  <c r="K18" i="2"/>
  <c r="M15" i="2"/>
  <c r="M21" i="2" s="1"/>
  <c r="M20" i="2" l="1"/>
  <c r="M17" i="2"/>
  <c r="M18" i="2"/>
  <c r="M19" i="2"/>
  <c r="M16" i="2"/>
  <c r="A23" i="2"/>
  <c r="A29" i="2" s="1"/>
  <c r="A25" i="2" l="1"/>
  <c r="A26" i="2"/>
  <c r="A27" i="2"/>
  <c r="A28" i="2"/>
  <c r="A24" i="2"/>
  <c r="C23" i="2"/>
  <c r="C29" i="2" s="1"/>
  <c r="C26" i="2" l="1"/>
  <c r="C27" i="2"/>
  <c r="C28" i="2"/>
  <c r="C24" i="2"/>
  <c r="C25" i="2"/>
  <c r="E23" i="2"/>
  <c r="E29" i="2" s="1"/>
  <c r="E27" i="2" l="1"/>
  <c r="E28" i="2"/>
  <c r="E24" i="2"/>
  <c r="E25" i="2"/>
  <c r="E26" i="2"/>
  <c r="G23" i="2"/>
  <c r="G29" i="2" s="1"/>
  <c r="G28" i="2" l="1"/>
  <c r="G24" i="2"/>
  <c r="G25" i="2"/>
  <c r="G26" i="2"/>
  <c r="G27" i="2"/>
  <c r="I23" i="2"/>
  <c r="I29" i="2" s="1"/>
  <c r="I25" i="2" l="1"/>
  <c r="I26" i="2"/>
  <c r="I27" i="2"/>
  <c r="I28" i="2"/>
  <c r="I24" i="2"/>
  <c r="K23" i="2"/>
  <c r="K29" i="2" s="1"/>
  <c r="K26" i="2" l="1"/>
  <c r="K27" i="2"/>
  <c r="K28" i="2"/>
  <c r="K24" i="2"/>
  <c r="K25" i="2"/>
  <c r="M23" i="2"/>
  <c r="M29" i="2" s="1"/>
  <c r="M27" i="2" l="1"/>
  <c r="M28" i="2"/>
  <c r="M24" i="2"/>
  <c r="M25" i="2"/>
  <c r="M26" i="2"/>
  <c r="A31" i="2"/>
  <c r="A37" i="2" s="1"/>
  <c r="A35" i="2" l="1"/>
  <c r="A36" i="2"/>
  <c r="A32" i="2"/>
  <c r="A33" i="2"/>
  <c r="A34" i="2"/>
  <c r="C31" i="2"/>
  <c r="C37" i="2" s="1"/>
  <c r="C36" i="2" l="1"/>
  <c r="C32" i="2"/>
  <c r="C33" i="2"/>
  <c r="C34" i="2"/>
  <c r="C35" i="2"/>
  <c r="E31" i="2"/>
  <c r="E37" i="2" s="1"/>
  <c r="E33" i="2" l="1"/>
  <c r="E34" i="2"/>
  <c r="E35" i="2"/>
  <c r="E36" i="2"/>
  <c r="E32" i="2"/>
  <c r="G31" i="2"/>
  <c r="G37" i="2" s="1"/>
  <c r="G34" i="2" l="1"/>
  <c r="G35" i="2"/>
  <c r="G36" i="2"/>
  <c r="G32" i="2"/>
  <c r="G33" i="2"/>
  <c r="I31" i="2"/>
  <c r="I37" i="2" s="1"/>
  <c r="I35" i="2" l="1"/>
  <c r="I36" i="2"/>
  <c r="I32" i="2"/>
  <c r="I33" i="2"/>
  <c r="I34" i="2"/>
  <c r="K31" i="2"/>
  <c r="K37" i="2" s="1"/>
  <c r="K36" i="2" l="1"/>
  <c r="K32" i="2"/>
  <c r="K33" i="2"/>
  <c r="K34" i="2"/>
  <c r="K35" i="2"/>
  <c r="M31" i="2"/>
  <c r="M37" i="2" s="1"/>
  <c r="M33" i="2" l="1"/>
  <c r="M34" i="2"/>
  <c r="M35" i="2"/>
  <c r="M36" i="2"/>
  <c r="M32" i="2"/>
  <c r="A39" i="2"/>
  <c r="A45" i="2" s="1"/>
  <c r="A41" i="2" l="1"/>
  <c r="A42" i="2"/>
  <c r="A43" i="2"/>
  <c r="A44" i="2"/>
  <c r="A40" i="2"/>
  <c r="C39" i="2"/>
  <c r="C45" i="2" s="1"/>
  <c r="C42" i="2" l="1"/>
  <c r="C43" i="2"/>
  <c r="C44" i="2"/>
  <c r="C40" i="2"/>
  <c r="C41" i="2"/>
  <c r="E39" i="2"/>
  <c r="E45" i="2" s="1"/>
  <c r="E43" i="2" l="1"/>
  <c r="E44" i="2"/>
  <c r="E40" i="2"/>
  <c r="E41" i="2"/>
  <c r="E42" i="2"/>
  <c r="G39" i="2"/>
  <c r="G45" i="2" s="1"/>
  <c r="G44" i="2" l="1"/>
  <c r="G40" i="2"/>
  <c r="G41" i="2"/>
  <c r="G42" i="2"/>
  <c r="G43" i="2"/>
  <c r="I39" i="2"/>
  <c r="I45" i="2" s="1"/>
  <c r="I41" i="2" l="1"/>
  <c r="I42" i="2"/>
  <c r="I43" i="2"/>
  <c r="I44" i="2"/>
  <c r="I40" i="2"/>
  <c r="K39" i="2"/>
  <c r="K45" i="2" s="1"/>
  <c r="K42" i="2" l="1"/>
  <c r="K43" i="2"/>
  <c r="K44" i="2"/>
  <c r="K40" i="2"/>
  <c r="K41" i="2"/>
  <c r="M39" i="2"/>
  <c r="M45" i="2" s="1"/>
  <c r="M43" i="2" l="1"/>
  <c r="M44" i="2"/>
  <c r="M40" i="2"/>
  <c r="M41" i="2"/>
  <c r="M42" i="2"/>
  <c r="A47" i="2"/>
  <c r="A53" i="2" s="1"/>
  <c r="A52" i="2" l="1"/>
  <c r="A50" i="2"/>
  <c r="A48" i="2"/>
  <c r="A51" i="2"/>
  <c r="A49" i="2"/>
  <c r="C47" i="2"/>
  <c r="C53" i="2" s="1"/>
  <c r="C52" i="2" l="1"/>
  <c r="C50" i="2"/>
  <c r="C48" i="2"/>
  <c r="C51" i="2"/>
  <c r="C49" i="2"/>
  <c r="A12" i="7"/>
  <c r="A9" i="7"/>
  <c r="A6" i="7"/>
  <c r="A10" i="7"/>
  <c r="A13" i="7"/>
  <c r="A11" i="7"/>
  <c r="C7" i="7"/>
  <c r="C8" i="7" s="1"/>
  <c r="A8" i="7"/>
  <c r="E7" i="7" l="1"/>
  <c r="E9" i="7" s="1"/>
  <c r="C12" i="7"/>
  <c r="C9" i="7"/>
  <c r="C13" i="7"/>
  <c r="C6" i="7"/>
  <c r="C10" i="7"/>
  <c r="C11" i="7"/>
  <c r="E11" i="7" l="1"/>
  <c r="E6" i="7"/>
  <c r="E10" i="7"/>
  <c r="E8" i="7"/>
  <c r="E12" i="7"/>
  <c r="E13" i="7"/>
  <c r="G7" i="7"/>
  <c r="G13" i="7" s="1"/>
  <c r="G8" i="7"/>
  <c r="G9" i="7" l="1"/>
  <c r="G11" i="7"/>
  <c r="G10" i="7"/>
  <c r="I7" i="7"/>
  <c r="G12" i="7"/>
  <c r="G6" i="7"/>
  <c r="I9" i="7"/>
  <c r="I12" i="7"/>
  <c r="I11" i="7"/>
  <c r="K7" i="7"/>
  <c r="K10" i="7" s="1"/>
  <c r="I13" i="7"/>
  <c r="I10" i="7"/>
  <c r="K13" i="7" l="1"/>
  <c r="I8" i="7"/>
  <c r="I6" i="7"/>
  <c r="K11" i="7"/>
  <c r="K9" i="7"/>
  <c r="M7" i="7"/>
  <c r="M8" i="7" s="1"/>
  <c r="K12" i="7"/>
  <c r="K8" i="7"/>
  <c r="K6" i="7"/>
  <c r="A14" i="7" l="1"/>
  <c r="A15" i="7" s="1"/>
  <c r="M11" i="7"/>
  <c r="M10" i="7"/>
  <c r="M13" i="7"/>
  <c r="M6" i="7"/>
  <c r="M12" i="7"/>
  <c r="M9" i="7"/>
  <c r="A17" i="7"/>
  <c r="A18" i="7"/>
  <c r="A19" i="7"/>
  <c r="A20" i="7"/>
  <c r="C14" i="7"/>
  <c r="A16" i="7" l="1"/>
  <c r="C15" i="7"/>
  <c r="C16" i="7"/>
  <c r="C17" i="7"/>
  <c r="C18" i="7"/>
  <c r="C19" i="7"/>
  <c r="C20" i="7"/>
  <c r="E14" i="7"/>
  <c r="E15" i="7" l="1"/>
  <c r="E16" i="7"/>
  <c r="E17" i="7"/>
  <c r="E18" i="7"/>
  <c r="E19" i="7"/>
  <c r="E20" i="7"/>
  <c r="G14" i="7"/>
  <c r="G15" i="7" l="1"/>
  <c r="G16" i="7"/>
  <c r="G17" i="7"/>
  <c r="G18" i="7"/>
  <c r="G19" i="7"/>
  <c r="G20" i="7"/>
  <c r="I14" i="7"/>
  <c r="I15" i="7" l="1"/>
  <c r="I16" i="7"/>
  <c r="I17" i="7"/>
  <c r="I18" i="7"/>
  <c r="I19" i="7"/>
  <c r="I20" i="7"/>
  <c r="K14" i="7"/>
  <c r="K15" i="7" l="1"/>
  <c r="K16" i="7"/>
  <c r="K17" i="7"/>
  <c r="K18" i="7"/>
  <c r="K19" i="7"/>
  <c r="K20" i="7"/>
  <c r="M14" i="7"/>
  <c r="M15" i="7" l="1"/>
  <c r="M16" i="7"/>
  <c r="M17" i="7"/>
  <c r="M18" i="7"/>
  <c r="M19" i="7"/>
  <c r="M20" i="7"/>
  <c r="A21" i="7"/>
  <c r="A22" i="7" l="1"/>
  <c r="A23" i="7"/>
  <c r="A24" i="7"/>
  <c r="A25" i="7"/>
  <c r="A26" i="7"/>
  <c r="A27" i="7"/>
  <c r="C21" i="7"/>
  <c r="C22" i="7" l="1"/>
  <c r="C23" i="7"/>
  <c r="C24" i="7"/>
  <c r="C25" i="7"/>
  <c r="C26" i="7"/>
  <c r="C27" i="7"/>
  <c r="E21" i="7"/>
  <c r="E22" i="7" l="1"/>
  <c r="E23" i="7"/>
  <c r="E24" i="7"/>
  <c r="E25" i="7"/>
  <c r="E26" i="7"/>
  <c r="E27" i="7"/>
  <c r="G21" i="7"/>
  <c r="G22" i="7" l="1"/>
  <c r="G23" i="7"/>
  <c r="G24" i="7"/>
  <c r="G25" i="7"/>
  <c r="G26" i="7"/>
  <c r="G27" i="7"/>
  <c r="I21" i="7"/>
  <c r="I22" i="7" l="1"/>
  <c r="I23" i="7"/>
  <c r="I24" i="7"/>
  <c r="I25" i="7"/>
  <c r="I26" i="7"/>
  <c r="I27" i="7"/>
  <c r="K21" i="7"/>
  <c r="K22" i="7" l="1"/>
  <c r="K23" i="7"/>
  <c r="K24" i="7"/>
  <c r="K25" i="7"/>
  <c r="K26" i="7"/>
  <c r="K27" i="7"/>
  <c r="M21" i="7"/>
  <c r="M22" i="7" l="1"/>
  <c r="M23" i="7"/>
  <c r="M24" i="7"/>
  <c r="M25" i="7"/>
  <c r="M26" i="7"/>
  <c r="M27" i="7"/>
  <c r="A28" i="7"/>
  <c r="A29" i="7" l="1"/>
  <c r="A30" i="7"/>
  <c r="A31" i="7"/>
  <c r="A32" i="7"/>
  <c r="A33" i="7"/>
  <c r="A34" i="7"/>
  <c r="C28" i="7"/>
  <c r="C29" i="7" l="1"/>
  <c r="C30" i="7"/>
  <c r="C31" i="7"/>
  <c r="C32" i="7"/>
  <c r="C33" i="7"/>
  <c r="C34" i="7"/>
  <c r="E28" i="7"/>
  <c r="E29" i="7" l="1"/>
  <c r="E30" i="7"/>
  <c r="E31" i="7"/>
  <c r="E32" i="7"/>
  <c r="E33" i="7"/>
  <c r="E34" i="7"/>
  <c r="G28" i="7"/>
  <c r="G29" i="7" l="1"/>
  <c r="G30" i="7"/>
  <c r="G31" i="7"/>
  <c r="G32" i="7"/>
  <c r="G33" i="7"/>
  <c r="G34" i="7"/>
  <c r="I28" i="7"/>
  <c r="I29" i="7" l="1"/>
  <c r="I30" i="7"/>
  <c r="I31" i="7"/>
  <c r="I32" i="7"/>
  <c r="I33" i="7"/>
  <c r="I34" i="7"/>
  <c r="K28" i="7"/>
  <c r="K29" i="7" l="1"/>
  <c r="K30" i="7"/>
  <c r="K31" i="7"/>
  <c r="K32" i="7"/>
  <c r="K33" i="7"/>
  <c r="K34" i="7"/>
  <c r="M28" i="7"/>
  <c r="M29" i="7" l="1"/>
  <c r="M30" i="7"/>
  <c r="M31" i="7"/>
  <c r="M32" i="7"/>
  <c r="M33" i="7"/>
  <c r="M34" i="7"/>
  <c r="A35" i="7"/>
  <c r="A36" i="7" l="1"/>
  <c r="A37" i="7"/>
  <c r="A38" i="7"/>
  <c r="A39" i="7"/>
  <c r="A40" i="7"/>
  <c r="A41" i="7"/>
  <c r="C35" i="7"/>
  <c r="C36" i="7" l="1"/>
  <c r="C37" i="7"/>
  <c r="C38" i="7"/>
  <c r="C39" i="7"/>
  <c r="C40" i="7"/>
  <c r="C41" i="7"/>
  <c r="E35" i="7"/>
  <c r="E36" i="7" l="1"/>
  <c r="E37" i="7"/>
  <c r="E38" i="7"/>
  <c r="E39" i="7"/>
  <c r="E40" i="7"/>
  <c r="E41" i="7"/>
  <c r="G35" i="7"/>
  <c r="G36" i="7" l="1"/>
  <c r="G37" i="7"/>
  <c r="G38" i="7"/>
  <c r="G39" i="7"/>
  <c r="G40" i="7"/>
  <c r="G41" i="7"/>
  <c r="I35" i="7"/>
  <c r="I36" i="7" l="1"/>
  <c r="I37" i="7"/>
  <c r="I38" i="7"/>
  <c r="I39" i="7"/>
  <c r="I40" i="7"/>
  <c r="I41" i="7"/>
  <c r="K35" i="7"/>
  <c r="K36" i="7" l="1"/>
  <c r="K37" i="7"/>
  <c r="K38" i="7"/>
  <c r="K39" i="7"/>
  <c r="K40" i="7"/>
  <c r="K41" i="7"/>
  <c r="M35" i="7"/>
  <c r="M36" i="7" l="1"/>
  <c r="M37" i="7"/>
  <c r="M38" i="7"/>
  <c r="M39" i="7"/>
  <c r="M40" i="7"/>
  <c r="M41" i="7"/>
  <c r="A42" i="7"/>
  <c r="A43" i="7" l="1"/>
  <c r="A44" i="7"/>
  <c r="A45" i="7"/>
  <c r="A46" i="7"/>
  <c r="A47" i="7"/>
  <c r="A48" i="7"/>
  <c r="C42" i="7"/>
  <c r="C43" i="7" l="1"/>
  <c r="C44" i="7"/>
  <c r="C45" i="7"/>
  <c r="C46" i="7"/>
  <c r="C47" i="7"/>
  <c r="C4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Jon</author>
  </authors>
  <commentList>
    <comment ref="G14" authorId="0" shapeId="0" xr:uid="{00000000-0006-0000-0600-000001000000}">
      <text>
        <r>
          <rPr>
            <sz val="8"/>
            <color indexed="81"/>
            <rFont val="Tahoma"/>
            <family val="2"/>
          </rPr>
          <t>3rd Monday in January</t>
        </r>
      </text>
    </comment>
    <comment ref="G15" authorId="0" shapeId="0" xr:uid="{00000000-0006-0000-0600-000002000000}">
      <text>
        <r>
          <rPr>
            <sz val="8"/>
            <color indexed="81"/>
            <rFont val="Tahoma"/>
            <family val="2"/>
          </rPr>
          <t>3rd Monday in January</t>
        </r>
      </text>
    </comment>
    <comment ref="G16" authorId="0" shapeId="0" xr:uid="{00000000-0006-0000-0600-000003000000}">
      <text>
        <r>
          <rPr>
            <sz val="8"/>
            <color indexed="81"/>
            <rFont val="Tahoma"/>
            <family val="2"/>
          </rPr>
          <t>3rd Monday of February</t>
        </r>
      </text>
    </comment>
    <comment ref="G17" authorId="0" shapeId="0" xr:uid="{00000000-0006-0000-0600-000004000000}">
      <text>
        <r>
          <rPr>
            <sz val="8"/>
            <color indexed="81"/>
            <rFont val="Tahoma"/>
            <family val="2"/>
          </rPr>
          <t>3rd Monday of February</t>
        </r>
      </text>
    </comment>
    <comment ref="G18" authorId="0" shapeId="0" xr:uid="{00000000-0006-0000-0600-000005000000}">
      <text>
        <r>
          <rPr>
            <sz val="8"/>
            <color indexed="81"/>
            <rFont val="Tahoma"/>
            <family val="2"/>
          </rPr>
          <t>2nd Sunday of May</t>
        </r>
      </text>
    </comment>
    <comment ref="G19" authorId="0" shapeId="0" xr:uid="{00000000-0006-0000-0600-000006000000}">
      <text>
        <r>
          <rPr>
            <sz val="8"/>
            <color indexed="81"/>
            <rFont val="Tahoma"/>
            <family val="2"/>
          </rPr>
          <t>2nd Sunday of May</t>
        </r>
      </text>
    </comment>
    <comment ref="G20" authorId="1" shapeId="0" xr:uid="{00000000-0006-0000-0600-000007000000}">
      <text>
        <r>
          <rPr>
            <sz val="8"/>
            <color indexed="81"/>
            <rFont val="Tahoma"/>
            <family val="2"/>
          </rPr>
          <t>3rd Saturday in May</t>
        </r>
      </text>
    </comment>
    <comment ref="G21" authorId="1" shapeId="0" xr:uid="{00000000-0006-0000-0600-000008000000}">
      <text>
        <r>
          <rPr>
            <sz val="8"/>
            <color indexed="81"/>
            <rFont val="Tahoma"/>
            <family val="2"/>
          </rPr>
          <t>3rd Saturday in May</t>
        </r>
      </text>
    </comment>
    <comment ref="G22" authorId="0" shapeId="0" xr:uid="{00000000-0006-0000-0600-000009000000}">
      <text>
        <r>
          <rPr>
            <sz val="8"/>
            <color indexed="81"/>
            <rFont val="Tahoma"/>
            <family val="2"/>
          </rPr>
          <t>3rd Sunday of June</t>
        </r>
      </text>
    </comment>
    <comment ref="G23" authorId="0" shapeId="0" xr:uid="{00000000-0006-0000-0600-00000A000000}">
      <text>
        <r>
          <rPr>
            <sz val="8"/>
            <color indexed="81"/>
            <rFont val="Tahoma"/>
            <family val="2"/>
          </rPr>
          <t>3rd Sunday of June</t>
        </r>
      </text>
    </comment>
    <comment ref="G24" authorId="0" shapeId="0" xr:uid="{00000000-0006-0000-0600-00000B000000}">
      <text>
        <r>
          <rPr>
            <sz val="8"/>
            <color indexed="81"/>
            <rFont val="Tahoma"/>
            <family val="2"/>
          </rPr>
          <t>Last Monday of May</t>
        </r>
      </text>
    </comment>
    <comment ref="G25" authorId="0" shapeId="0" xr:uid="{00000000-0006-0000-0600-00000C000000}">
      <text>
        <r>
          <rPr>
            <sz val="8"/>
            <color indexed="81"/>
            <rFont val="Tahoma"/>
            <family val="2"/>
          </rPr>
          <t>Last Monday of May</t>
        </r>
      </text>
    </comment>
    <comment ref="G26" authorId="0" shapeId="0" xr:uid="{00000000-0006-0000-0600-00000D000000}">
      <text>
        <r>
          <rPr>
            <sz val="8"/>
            <color indexed="81"/>
            <rFont val="Tahoma"/>
            <family val="2"/>
          </rPr>
          <t>4th Sunday in July</t>
        </r>
      </text>
    </comment>
    <comment ref="G27" authorId="0" shapeId="0" xr:uid="{00000000-0006-0000-0600-00000E000000}">
      <text>
        <r>
          <rPr>
            <sz val="8"/>
            <color indexed="81"/>
            <rFont val="Tahoma"/>
            <family val="2"/>
          </rPr>
          <t>4th Sunday in July</t>
        </r>
      </text>
    </comment>
    <comment ref="G28" authorId="0" shapeId="0" xr:uid="{00000000-0006-0000-0600-00000F000000}">
      <text>
        <r>
          <rPr>
            <sz val="8"/>
            <color indexed="81"/>
            <rFont val="Tahoma"/>
            <family val="2"/>
          </rPr>
          <t>1st Monday of September</t>
        </r>
      </text>
    </comment>
    <comment ref="G29" authorId="0" shapeId="0" xr:uid="{00000000-0006-0000-0600-000010000000}">
      <text>
        <r>
          <rPr>
            <sz val="8"/>
            <color indexed="81"/>
            <rFont val="Tahoma"/>
            <family val="2"/>
          </rPr>
          <t>1st Monday of September</t>
        </r>
      </text>
    </comment>
    <comment ref="G30" authorId="0" shapeId="0" xr:uid="{00000000-0006-0000-0600-000011000000}">
      <text>
        <r>
          <rPr>
            <sz val="8"/>
            <color indexed="81"/>
            <rFont val="Tahoma"/>
            <family val="2"/>
          </rPr>
          <t>2nd Monday of October</t>
        </r>
      </text>
    </comment>
    <comment ref="G31" authorId="0" shapeId="0" xr:uid="{00000000-0006-0000-0600-000012000000}">
      <text>
        <r>
          <rPr>
            <sz val="8"/>
            <color indexed="81"/>
            <rFont val="Tahoma"/>
            <family val="2"/>
          </rPr>
          <t>2nd Monday of October</t>
        </r>
      </text>
    </comment>
    <comment ref="G32" authorId="0" shapeId="0" xr:uid="{00000000-0006-0000-0600-000013000000}">
      <text>
        <r>
          <rPr>
            <sz val="8"/>
            <color indexed="81"/>
            <rFont val="Tahoma"/>
            <family val="2"/>
          </rPr>
          <t>4th Thursday in November</t>
        </r>
      </text>
    </comment>
    <comment ref="G33" authorId="0" shapeId="0" xr:uid="{00000000-0006-0000-0600-000014000000}">
      <text>
        <r>
          <rPr>
            <sz val="8"/>
            <color indexed="81"/>
            <rFont val="Tahoma"/>
            <family val="2"/>
          </rPr>
          <t>4th Thursday in November</t>
        </r>
      </text>
    </comment>
    <comment ref="A34" authorId="0" shapeId="0" xr:uid="{00000000-0006-0000-0600-000015000000}">
      <text>
        <r>
          <rPr>
            <b/>
            <sz val="8"/>
            <color indexed="81"/>
            <rFont val="Tahoma"/>
            <family val="2"/>
          </rPr>
          <t>Vertex42:</t>
        </r>
        <r>
          <rPr>
            <sz val="8"/>
            <color indexed="81"/>
            <rFont val="Tahoma"/>
            <family val="2"/>
          </rPr>
          <t xml:space="preserve">
Early May Bank Holiday
First Monday in May</t>
        </r>
      </text>
    </comment>
    <comment ref="A36" authorId="0" shapeId="0" xr:uid="{00000000-0006-0000-0600-000016000000}">
      <text>
        <r>
          <rPr>
            <b/>
            <sz val="8"/>
            <color indexed="81"/>
            <rFont val="Tahoma"/>
            <family val="2"/>
          </rPr>
          <t>Vertex42:</t>
        </r>
        <r>
          <rPr>
            <sz val="8"/>
            <color indexed="81"/>
            <rFont val="Tahoma"/>
            <family val="2"/>
          </rPr>
          <t xml:space="preserve">
First Monday in August</t>
        </r>
      </text>
    </comment>
    <comment ref="A38" authorId="0" shapeId="0" xr:uid="{00000000-0006-0000-0600-000017000000}">
      <text>
        <r>
          <rPr>
            <b/>
            <sz val="8"/>
            <color indexed="81"/>
            <rFont val="Tahoma"/>
            <family val="2"/>
          </rPr>
          <t>Vertex42:</t>
        </r>
        <r>
          <rPr>
            <sz val="8"/>
            <color indexed="81"/>
            <rFont val="Tahoma"/>
            <family val="2"/>
          </rPr>
          <t xml:space="preserve">
Last Monday in August</t>
        </r>
      </text>
    </comment>
    <comment ref="G40" authorId="0" shapeId="0" xr:uid="{00000000-0006-0000-0600-000018000000}">
      <text>
        <r>
          <rPr>
            <sz val="8"/>
            <color indexed="81"/>
            <rFont val="Tahoma"/>
            <family val="2"/>
          </rPr>
          <t>Includes the effect of Emancipation Day.</t>
        </r>
      </text>
    </comment>
    <comment ref="G41" authorId="0" shapeId="0" xr:uid="{00000000-0006-0000-0600-000019000000}">
      <text>
        <r>
          <rPr>
            <sz val="8"/>
            <color indexed="81"/>
            <rFont val="Tahoma"/>
            <family val="2"/>
          </rPr>
          <t>Includes the effect of Emancipation Day.</t>
        </r>
      </text>
    </comment>
    <comment ref="G42" authorId="0" shapeId="0" xr:uid="{00000000-0006-0000-0600-00001A000000}">
      <text>
        <r>
          <rPr>
            <sz val="8"/>
            <color indexed="81"/>
            <rFont val="Tahoma"/>
            <family val="2"/>
          </rPr>
          <t>2nd Sunday in March (starting in 2007), 1st Sunday in April (prior to 2007)</t>
        </r>
      </text>
    </comment>
    <comment ref="G43" authorId="0" shapeId="0" xr:uid="{00000000-0006-0000-0600-00001B000000}">
      <text>
        <r>
          <rPr>
            <sz val="8"/>
            <color indexed="81"/>
            <rFont val="Tahoma"/>
            <family val="2"/>
          </rPr>
          <t>2nd Sunday in March (starting in 2007), 1st Sunday in April (prior to 2007)</t>
        </r>
      </text>
    </comment>
    <comment ref="G44" authorId="0" shapeId="0" xr:uid="{00000000-0006-0000-0600-00001C000000}">
      <text>
        <r>
          <rPr>
            <sz val="8"/>
            <color indexed="81"/>
            <rFont val="Tahoma"/>
            <family val="2"/>
          </rPr>
          <t>1st Sunday of November (starting in 2007), Last Sunday in October (prior to 2007)</t>
        </r>
      </text>
    </comment>
    <comment ref="G45" authorId="0" shapeId="0" xr:uid="{00000000-0006-0000-0600-00001D000000}">
      <text>
        <r>
          <rPr>
            <sz val="8"/>
            <color indexed="81"/>
            <rFont val="Tahoma"/>
            <family val="2"/>
          </rPr>
          <t>1st Sunday of November (starting in 2007), Last Sunday in October (prior to 2007)</t>
        </r>
      </text>
    </comment>
    <comment ref="G46" authorId="0" shapeId="0" xr:uid="{00000000-0006-0000-0600-00001E000000}">
      <text>
        <r>
          <rPr>
            <sz val="8"/>
            <color indexed="81"/>
            <rFont val="Tahoma"/>
            <family val="2"/>
          </rPr>
          <t>1st Sunday after Labor Day</t>
        </r>
      </text>
    </comment>
    <comment ref="G47" authorId="0" shapeId="0" xr:uid="{00000000-0006-0000-0600-00001F000000}">
      <text>
        <r>
          <rPr>
            <sz val="8"/>
            <color indexed="81"/>
            <rFont val="Tahoma"/>
            <family val="2"/>
          </rPr>
          <t>1st Sunday after Labor Day</t>
        </r>
      </text>
    </comment>
    <comment ref="G48" authorId="0" shapeId="0" xr:uid="{00000000-0006-0000-0600-000020000000}">
      <text>
        <r>
          <rPr>
            <sz val="8"/>
            <color indexed="81"/>
            <rFont val="Tahoma"/>
            <family val="2"/>
          </rPr>
          <t>Wednesday of last full week in April</t>
        </r>
      </text>
    </comment>
    <comment ref="G49" authorId="0" shapeId="0" xr:uid="{00000000-0006-0000-0600-000021000000}">
      <text>
        <r>
          <rPr>
            <sz val="8"/>
            <color indexed="81"/>
            <rFont val="Tahoma"/>
            <family val="2"/>
          </rPr>
          <t>Wednesday of last full week in April</t>
        </r>
      </text>
    </comment>
    <comment ref="G52" authorId="0" shapeId="0" xr:uid="{00000000-0006-0000-0600-000022000000}">
      <text>
        <r>
          <rPr>
            <sz val="8"/>
            <color indexed="81"/>
            <rFont val="Tahoma"/>
            <family val="2"/>
          </rPr>
          <t>Simplified formula for the years between 1900 and 2199. See the following reference:
http://www.smart.net/~mmontes/ec-cal.html</t>
        </r>
      </text>
    </comment>
    <comment ref="G53" authorId="0" shapeId="0" xr:uid="{00000000-0006-0000-0600-000023000000}">
      <text>
        <r>
          <rPr>
            <sz val="8"/>
            <color indexed="81"/>
            <rFont val="Tahoma"/>
            <family val="2"/>
          </rPr>
          <t>Simplified formula for the years between 1900 and 2199. See the following reference:
http://www.smart.net/~mmontes/ec-cal.html</t>
        </r>
      </text>
    </comment>
    <comment ref="G56" authorId="0" shapeId="0" xr:uid="{00000000-0006-0000-0600-000024000000}">
      <text>
        <r>
          <rPr>
            <sz val="8"/>
            <color indexed="81"/>
            <rFont val="Tahoma"/>
            <family val="2"/>
          </rPr>
          <t>The Friday before Easter Sunday</t>
        </r>
      </text>
    </comment>
    <comment ref="G57" authorId="0" shapeId="0" xr:uid="{00000000-0006-0000-0600-000025000000}">
      <text>
        <r>
          <rPr>
            <sz val="8"/>
            <color indexed="81"/>
            <rFont val="Tahoma"/>
            <family val="2"/>
          </rPr>
          <t>The Friday before Easter Sunday</t>
        </r>
      </text>
    </comment>
    <comment ref="G58" authorId="1" shapeId="0" xr:uid="{00000000-0006-0000-0600-000026000000}">
      <text>
        <r>
          <rPr>
            <sz val="8"/>
            <color indexed="81"/>
            <rFont val="Tahoma"/>
            <family val="2"/>
          </rPr>
          <t>7 weeks after Easter Sunday</t>
        </r>
      </text>
    </comment>
    <comment ref="G59" authorId="1" shapeId="0" xr:uid="{00000000-0006-0000-0600-000027000000}">
      <text>
        <r>
          <rPr>
            <sz val="8"/>
            <color indexed="81"/>
            <rFont val="Tahoma"/>
            <family val="2"/>
          </rPr>
          <t>7 weeks after Easter Sunday</t>
        </r>
      </text>
    </comment>
    <comment ref="G60" authorId="1" shapeId="0" xr:uid="{00000000-0006-0000-0600-000028000000}">
      <text>
        <r>
          <rPr>
            <sz val="8"/>
            <color indexed="81"/>
            <rFont val="Tahoma"/>
            <family val="2"/>
          </rPr>
          <t>46 days before Easter</t>
        </r>
      </text>
    </comment>
    <comment ref="G61" authorId="1" shapeId="0" xr:uid="{00000000-0006-0000-0600-000029000000}">
      <text>
        <r>
          <rPr>
            <sz val="8"/>
            <color indexed="81"/>
            <rFont val="Tahoma"/>
            <family val="2"/>
          </rPr>
          <t>46 days before Easter</t>
        </r>
      </text>
    </comment>
    <comment ref="G62" authorId="1" shapeId="0" xr:uid="{00000000-0006-0000-0600-00002A000000}">
      <text>
        <r>
          <rPr>
            <sz val="8"/>
            <color indexed="81"/>
            <rFont val="Tahoma"/>
            <family val="2"/>
          </rPr>
          <t>47 days before Easter. Day before Ash Wednesday.</t>
        </r>
      </text>
    </comment>
    <comment ref="G63" authorId="1" shapeId="0" xr:uid="{00000000-0006-0000-0600-00002B000000}">
      <text>
        <r>
          <rPr>
            <sz val="8"/>
            <color indexed="81"/>
            <rFont val="Tahoma"/>
            <family val="2"/>
          </rPr>
          <t>47 days before Easter. Day before Ash Wednesday.</t>
        </r>
      </text>
    </comment>
    <comment ref="G68" authorId="0" shapeId="0" xr:uid="{00000000-0006-0000-0600-00002C000000}">
      <text>
        <r>
          <rPr>
            <sz val="8"/>
            <color indexed="81"/>
            <rFont val="Tahoma"/>
            <family val="2"/>
          </rPr>
          <t>Jewish New Year begins the evening before this date</t>
        </r>
      </text>
    </comment>
    <comment ref="G69" authorId="0" shapeId="0" xr:uid="{00000000-0006-0000-0600-00002D000000}">
      <text>
        <r>
          <rPr>
            <sz val="8"/>
            <color indexed="81"/>
            <rFont val="Tahoma"/>
            <family val="2"/>
          </rPr>
          <t>Jewish New Year begins the evening before this date</t>
        </r>
      </text>
    </comment>
    <comment ref="G74" authorId="0" shapeId="0" xr:uid="{00000000-0006-0000-0600-00002E000000}">
      <text>
        <r>
          <rPr>
            <sz val="8"/>
            <color indexed="81"/>
            <rFont val="Tahoma"/>
            <family val="2"/>
          </rPr>
          <t>For 2013 to 2020, using a table-lookup method.</t>
        </r>
      </text>
    </comment>
    <comment ref="G75" authorId="0" shapeId="0" xr:uid="{00000000-0006-0000-0600-00002F000000}">
      <text>
        <r>
          <rPr>
            <sz val="8"/>
            <color indexed="81"/>
            <rFont val="Tahoma"/>
            <family val="2"/>
          </rPr>
          <t>For 2013 to 2020, using a table-lookup method.</t>
        </r>
      </text>
    </comment>
    <comment ref="G76" authorId="1" shapeId="0" xr:uid="{00000000-0006-0000-0600-000030000000}">
      <text>
        <r>
          <rPr>
            <sz val="8"/>
            <color indexed="81"/>
            <rFont val="Tahoma"/>
            <family val="2"/>
          </rPr>
          <t>Monday on or before May 24</t>
        </r>
      </text>
    </comment>
    <comment ref="G77" authorId="1" shapeId="0" xr:uid="{00000000-0006-0000-0600-000031000000}">
      <text>
        <r>
          <rPr>
            <sz val="8"/>
            <color indexed="81"/>
            <rFont val="Tahoma"/>
            <family val="2"/>
          </rPr>
          <t>Monday on or before May 24</t>
        </r>
      </text>
    </comment>
    <comment ref="G78" authorId="1" shapeId="0" xr:uid="{00000000-0006-0000-0600-000032000000}">
      <text>
        <r>
          <rPr>
            <sz val="8"/>
            <color indexed="81"/>
            <rFont val="Tahoma"/>
            <family val="2"/>
          </rPr>
          <t>Custom formula © 2009 Vertex42 LLC
Dates compared with table from timeanddate.com for 1900-2099.
http://www.timeanddate.com/calendar/seasons.html</t>
        </r>
      </text>
    </comment>
    <comment ref="G80" authorId="1" shapeId="0" xr:uid="{00000000-0006-0000-0600-000033000000}">
      <text>
        <r>
          <rPr>
            <sz val="8"/>
            <color indexed="81"/>
            <rFont val="Tahoma"/>
            <family val="2"/>
          </rPr>
          <t>Custom formula © 2009 Vertex42 LLC
Dates compared with table from timeanddate.com for 1900-2099.
http://www.timeanddate.com/calendar/seasons.html</t>
        </r>
      </text>
    </comment>
    <comment ref="G82" authorId="1" shapeId="0" xr:uid="{00000000-0006-0000-0600-000034000000}">
      <text>
        <r>
          <rPr>
            <sz val="8"/>
            <color indexed="81"/>
            <rFont val="Tahoma"/>
            <family val="2"/>
          </rPr>
          <t>Custom formula © 2009 Vertex42 LLC
Dates compared with table from timeanddate.com for 1900-2099.
http://www.timeanddate.com/calendar/seasons.html</t>
        </r>
      </text>
    </comment>
    <comment ref="G84" authorId="1" shapeId="0" xr:uid="{00000000-0006-0000-0600-000035000000}">
      <text>
        <r>
          <rPr>
            <sz val="8"/>
            <color indexed="81"/>
            <rFont val="Tahoma"/>
            <family val="2"/>
          </rPr>
          <t>Custom formula © 2009 Vertex42 LLC
Dates compared with table from timeanddate.com for 1900-2099.
http://www.timeanddate.com/calendar/seasons.html</t>
        </r>
      </text>
    </comment>
    <comment ref="B137" authorId="1" shapeId="0" xr:uid="{00000000-0006-0000-0600-000036000000}">
      <text>
        <r>
          <rPr>
            <b/>
            <sz val="8"/>
            <color indexed="81"/>
            <rFont val="Tahoma"/>
            <family val="2"/>
          </rPr>
          <t>Year:</t>
        </r>
        <r>
          <rPr>
            <sz val="8"/>
            <color indexed="81"/>
            <rFont val="Tahoma"/>
            <family val="2"/>
          </rPr>
          <t xml:space="preserve">
Enter =$B$10 to link the year to the value at the top of this worksheet.</t>
        </r>
      </text>
    </comment>
    <comment ref="C137" authorId="1" shapeId="0" xr:uid="{00000000-0006-0000-0600-000037000000}">
      <text>
        <r>
          <rPr>
            <b/>
            <sz val="8"/>
            <color indexed="81"/>
            <rFont val="Tahoma"/>
            <family val="2"/>
          </rPr>
          <t>Month:</t>
        </r>
        <r>
          <rPr>
            <sz val="8"/>
            <color indexed="81"/>
            <rFont val="Tahoma"/>
            <family val="2"/>
          </rPr>
          <t xml:space="preserve">
For a recurring monthly meeting, you could enter =Planner!$D$3 to link the month to whatever the month is in the Planner worksheet.</t>
        </r>
      </text>
    </comment>
    <comment ref="E137" authorId="1" shapeId="0" xr:uid="{00000000-0006-0000-0600-000038000000}">
      <text>
        <r>
          <rPr>
            <b/>
            <sz val="8"/>
            <color indexed="81"/>
            <rFont val="Tahoma"/>
            <family val="2"/>
          </rPr>
          <t>Week:</t>
        </r>
        <r>
          <rPr>
            <sz val="8"/>
            <color indexed="81"/>
            <rFont val="Tahoma"/>
            <family val="2"/>
          </rPr>
          <t xml:space="preserve">
For the "First Monday of September" you would enter week = 1 and month = 9.
For the "Last Monday of September" you would enter week = 0 and month = 10.</t>
        </r>
      </text>
    </comment>
    <comment ref="F137" authorId="1" shapeId="0" xr:uid="{00000000-0006-0000-0600-000039000000}">
      <text>
        <r>
          <rPr>
            <b/>
            <sz val="8"/>
            <color indexed="81"/>
            <rFont val="Tahoma"/>
            <family val="2"/>
          </rPr>
          <t>Weekday:</t>
        </r>
        <r>
          <rPr>
            <sz val="8"/>
            <color indexed="81"/>
            <rFont val="Tahoma"/>
            <family val="2"/>
          </rPr>
          <t xml:space="preserve">
1 = Sunday, 2 = Monday, etc.</t>
        </r>
      </text>
    </comment>
  </commentList>
</comments>
</file>

<file path=xl/sharedStrings.xml><?xml version="1.0" encoding="utf-8"?>
<sst xmlns="http://schemas.openxmlformats.org/spreadsheetml/2006/main" count="677" uniqueCount="171">
  <si>
    <t>Month</t>
  </si>
  <si>
    <t>Year</t>
  </si>
  <si>
    <t>Notes</t>
  </si>
  <si>
    <t>þ</t>
  </si>
  <si>
    <t>To Do</t>
  </si>
  <si>
    <t>Goals</t>
  </si>
  <si>
    <t>Start Day</t>
  </si>
  <si>
    <t>Holidays and Events</t>
  </si>
  <si>
    <t>Holiday</t>
  </si>
  <si>
    <t>Day</t>
  </si>
  <si>
    <t>Week</t>
  </si>
  <si>
    <t>Weekday</t>
  </si>
  <si>
    <t>Date</t>
  </si>
  <si>
    <t>2nd Event</t>
  </si>
  <si>
    <t>3rd Event</t>
  </si>
  <si>
    <t>ML King Day</t>
  </si>
  <si>
    <t>Presidents' Day</t>
  </si>
  <si>
    <t>Mother's Day</t>
  </si>
  <si>
    <t>Armed Forces Day</t>
  </si>
  <si>
    <t>Father's Day</t>
  </si>
  <si>
    <t>Memorial Day</t>
  </si>
  <si>
    <t>Parents' Day</t>
  </si>
  <si>
    <t>Labor Day</t>
  </si>
  <si>
    <t>Columbus Day</t>
  </si>
  <si>
    <t>Thanksgiving</t>
  </si>
  <si>
    <t>Taxes Due</t>
  </si>
  <si>
    <t>Daylight Saving</t>
  </si>
  <si>
    <t>Grandparents Day</t>
  </si>
  <si>
    <t>Admin Assist Day</t>
  </si>
  <si>
    <t>Chinese New  Year</t>
  </si>
  <si>
    <t>Easter</t>
  </si>
  <si>
    <t>Good Friday</t>
  </si>
  <si>
    <t>relative to Easter</t>
  </si>
  <si>
    <t>Pentecost</t>
  </si>
  <si>
    <t>Ash Wednesday</t>
  </si>
  <si>
    <t>Mardi Gras</t>
  </si>
  <si>
    <t>Ramadan begins</t>
  </si>
  <si>
    <t>End of Ramadan</t>
  </si>
  <si>
    <t>relative to Ramadan begins</t>
  </si>
  <si>
    <t>Rosh Hashanah</t>
  </si>
  <si>
    <t>Yom Kippur</t>
  </si>
  <si>
    <t>relative to Rosh Hashanah</t>
  </si>
  <si>
    <t>Passover</t>
  </si>
  <si>
    <t>Hanukkah begins</t>
  </si>
  <si>
    <t>Victoria Day (Canada)</t>
  </si>
  <si>
    <t>Vernal equinox</t>
  </si>
  <si>
    <t>June Solstice</t>
  </si>
  <si>
    <t>Autumnal equinox</t>
  </si>
  <si>
    <t>Dec. Solstice</t>
  </si>
  <si>
    <r>
      <t>Holidays and Observances</t>
    </r>
    <r>
      <rPr>
        <sz val="11"/>
        <rFont val="Arial"/>
        <family val="2"/>
      </rPr>
      <t xml:space="preserve"> on a </t>
    </r>
    <r>
      <rPr>
        <b/>
        <sz val="11"/>
        <rFont val="Arial"/>
        <family val="2"/>
      </rPr>
      <t>Specific Day of the Year</t>
    </r>
  </si>
  <si>
    <t>New Year's Day</t>
  </si>
  <si>
    <t>Groundhog Day</t>
  </si>
  <si>
    <t>Lincoln's B-Day</t>
  </si>
  <si>
    <t>Valentines Day</t>
  </si>
  <si>
    <t>St. Patrick's Day</t>
  </si>
  <si>
    <t>April Fool's Day</t>
  </si>
  <si>
    <t>Earth Day</t>
  </si>
  <si>
    <t>Cinco de Mayo</t>
  </si>
  <si>
    <t>Flag Day</t>
  </si>
  <si>
    <t>Independence Day</t>
  </si>
  <si>
    <t>Aviation Day</t>
  </si>
  <si>
    <t>Patriot Day</t>
  </si>
  <si>
    <t>Constitution Day</t>
  </si>
  <si>
    <t>Boss's Day</t>
  </si>
  <si>
    <t>United Nations Day</t>
  </si>
  <si>
    <t>Halloween</t>
  </si>
  <si>
    <t>Veterans Day</t>
  </si>
  <si>
    <t>Pearl Harbor</t>
  </si>
  <si>
    <t>Christmas Eve</t>
  </si>
  <si>
    <t>Christmas Day</t>
  </si>
  <si>
    <t>Kwanzaa begins</t>
  </si>
  <si>
    <t>Boxing Day (UK)</t>
  </si>
  <si>
    <t>New Year's Eve</t>
  </si>
  <si>
    <r>
      <t>Other Events</t>
    </r>
    <r>
      <rPr>
        <sz val="11"/>
        <rFont val="Arial"/>
        <family val="2"/>
      </rPr>
      <t xml:space="preserve"> on a </t>
    </r>
    <r>
      <rPr>
        <b/>
        <sz val="11"/>
        <rFont val="Arial"/>
        <family val="2"/>
      </rPr>
      <t>Specific Day of the Year</t>
    </r>
  </si>
  <si>
    <t>Event</t>
  </si>
  <si>
    <r>
      <t>Other Events</t>
    </r>
    <r>
      <rPr>
        <sz val="11"/>
        <rFont val="Arial"/>
        <family val="2"/>
      </rPr>
      <t xml:space="preserve"> on a </t>
    </r>
    <r>
      <rPr>
        <b/>
        <sz val="11"/>
        <rFont val="Arial"/>
        <family val="2"/>
      </rPr>
      <t>Specific Day of the Week</t>
    </r>
  </si>
  <si>
    <t>Year:</t>
  </si>
  <si>
    <t>(Useful for birthdays and anniversaries)</t>
  </si>
  <si>
    <t>4th Event</t>
  </si>
  <si>
    <t>For Dates such as "First Monday in September"</t>
  </si>
  <si>
    <t>5th Event</t>
  </si>
  <si>
    <t>6th Event</t>
  </si>
  <si>
    <t xml:space="preserve">This worksheet uses formulas to calculate the dates for various holidays and observances. </t>
  </si>
  <si>
    <t>By Vertex42.com</t>
  </si>
  <si>
    <t>Do not submit copies or modifications of this template to any website or online template gallery.</t>
  </si>
  <si>
    <t>Please review the following license agreement to learn how you may or may not use this template. Thank you.</t>
  </si>
  <si>
    <t>Date:</t>
  </si>
  <si>
    <t>Start Day:</t>
  </si>
  <si>
    <t>1:Sun, 2:Mon</t>
  </si>
  <si>
    <t>Important Dates</t>
  </si>
  <si>
    <t>Reminders</t>
  </si>
  <si>
    <t>People to Contact</t>
  </si>
  <si>
    <t>Project Due</t>
  </si>
  <si>
    <t>ABC</t>
  </si>
  <si>
    <t>Prioritized Task List</t>
  </si>
  <si>
    <t>:00</t>
  </si>
  <si>
    <t>Water</t>
  </si>
  <si>
    <t>$Amt</t>
  </si>
  <si>
    <t>Exercise</t>
  </si>
  <si>
    <t>Meals</t>
  </si>
  <si>
    <t>«</t>
  </si>
  <si>
    <t>1:Sun, 2:Sat</t>
  </si>
  <si>
    <t>Remember</t>
  </si>
  <si>
    <t>$Bal.</t>
  </si>
  <si>
    <t>Budget Cat.</t>
  </si>
  <si>
    <t>To Buy</t>
  </si>
  <si>
    <t>Qty</t>
  </si>
  <si>
    <t>Appointments</t>
  </si>
  <si>
    <t>Water &amp; Exercise</t>
  </si>
  <si>
    <t>B</t>
  </si>
  <si>
    <t>L</t>
  </si>
  <si>
    <t>D</t>
  </si>
  <si>
    <t>Personal Planner</t>
  </si>
  <si>
    <t>Personal Planner - Weekly (1 Pg)</t>
  </si>
  <si>
    <t>Personal Planner - Weekly (2 Pg)</t>
  </si>
  <si>
    <t>Personal Planner - Monthly (1 Pg)</t>
  </si>
  <si>
    <t>Personal Planner - Monthly (2 Pg)</t>
  </si>
  <si>
    <t>If you want to enter dates for events without using formulas or cell references, enter the description in</t>
  </si>
  <si>
    <t>column A and the date in column G. When adding new rows, copy the formulas down in columns</t>
  </si>
  <si>
    <t>You can also use this worksheet to list recurring annual events such as birthdays and anniversaries.</t>
  </si>
  <si>
    <r>
      <rPr>
        <b/>
        <sz val="9"/>
        <color theme="4" tint="-0.249977111117893"/>
        <rFont val="Arial"/>
        <family val="2"/>
      </rPr>
      <t>Note:</t>
    </r>
    <r>
      <rPr>
        <sz val="9"/>
        <color theme="4" tint="-0.249977111117893"/>
        <rFont val="Arial"/>
        <family val="2"/>
      </rPr>
      <t xml:space="preserve"> This template was designed for </t>
    </r>
    <r>
      <rPr>
        <b/>
        <sz val="9"/>
        <color theme="4" tint="-0.249977111117893"/>
        <rFont val="Arial"/>
        <family val="2"/>
      </rPr>
      <t>printing</t>
    </r>
    <r>
      <rPr>
        <sz val="9"/>
        <color theme="4" tint="-0.249977111117893"/>
        <rFont val="Arial"/>
        <family val="2"/>
      </rPr>
      <t xml:space="preserve"> weekly planner pages. Edit the start date in cell D4, then print. The Start Day in cell N4 only affects the mini monthly calendars.</t>
    </r>
  </si>
  <si>
    <t>Personal Planner Template</t>
  </si>
  <si>
    <t>This spreadsheet, including all worksheets and associated content is a copyrighted work under the United States and other copyright laws.</t>
  </si>
  <si>
    <t>Do not delete this worksheet.</t>
  </si>
  <si>
    <t>Balance</t>
  </si>
  <si>
    <t>H through L. These extra columns allow the planners to list multiple events per day.</t>
  </si>
  <si>
    <t>← These events come from the Events worksheet.</t>
  </si>
  <si>
    <t>1:Sun, 2:Mon, …</t>
  </si>
  <si>
    <t>← These dates are highlighted in the mini monthly calendars.</t>
  </si>
  <si>
    <t>This list of important dates is unique to this worksheet and</t>
  </si>
  <si>
    <t>does not refer to the Events worksheet.</t>
  </si>
  <si>
    <t>Prioritized Tasks</t>
  </si>
  <si>
    <r>
      <t xml:space="preserve">Holidays and Observances </t>
    </r>
    <r>
      <rPr>
        <sz val="11"/>
        <rFont val="Arial"/>
        <family val="2"/>
      </rPr>
      <t>that use special formulas</t>
    </r>
  </si>
  <si>
    <r>
      <rPr>
        <b/>
        <sz val="9"/>
        <color theme="4" tint="-0.249977111117893"/>
        <rFont val="Arial"/>
        <family val="2"/>
      </rPr>
      <t>Note:</t>
    </r>
    <r>
      <rPr>
        <sz val="9"/>
        <color theme="4" tint="-0.249977111117893"/>
        <rFont val="Arial"/>
        <family val="2"/>
      </rPr>
      <t xml:space="preserve"> This template was designed for </t>
    </r>
    <r>
      <rPr>
        <b/>
        <sz val="9"/>
        <color theme="4" tint="-0.249977111117893"/>
        <rFont val="Arial"/>
        <family val="2"/>
      </rPr>
      <t>printing</t>
    </r>
    <r>
      <rPr>
        <sz val="9"/>
        <color theme="4" tint="-0.249977111117893"/>
        <rFont val="Arial"/>
        <family val="2"/>
      </rPr>
      <t xml:space="preserve"> daily planner pages, </t>
    </r>
    <r>
      <rPr>
        <b/>
        <sz val="9"/>
        <color theme="4" tint="-0.249977111117893"/>
        <rFont val="Arial"/>
        <family val="2"/>
      </rPr>
      <t>2 days at a time</t>
    </r>
    <r>
      <rPr>
        <sz val="9"/>
        <color theme="4" tint="-0.249977111117893"/>
        <rFont val="Arial"/>
        <family val="2"/>
      </rPr>
      <t>. If you enter info on this worksheet, it will not change when you change the date.</t>
    </r>
  </si>
  <si>
    <t>:30</t>
  </si>
  <si>
    <t>:15</t>
  </si>
  <si>
    <r>
      <rPr>
        <b/>
        <sz val="9"/>
        <color theme="4" tint="-0.249977111117893"/>
        <rFont val="Arial"/>
        <family val="2"/>
      </rPr>
      <t>TIP:</t>
    </r>
    <r>
      <rPr>
        <sz val="9"/>
        <color theme="4" tint="-0.249977111117893"/>
        <rFont val="Arial"/>
        <family val="2"/>
      </rPr>
      <t xml:space="preserve"> Printing two days at a time allows you to use the Duplex mode on your printer to print on the front and back of a piece of paper. Not all printers have that functionality, though.</t>
    </r>
  </si>
  <si>
    <t>:45</t>
  </si>
  <si>
    <t>Time</t>
  </si>
  <si>
    <t>People to Call</t>
  </si>
  <si>
    <t>Expenses</t>
  </si>
  <si>
    <t>Personal Planner - Daily</t>
  </si>
  <si>
    <t>May Day (UK)</t>
  </si>
  <si>
    <t>Summer Bank Holiday (UK)</t>
  </si>
  <si>
    <t>Late Summer Bank Holiday (UK)</t>
  </si>
  <si>
    <t>Easter Monday (UK)</t>
  </si>
  <si>
    <t>© 2015-2017 Vertex42 LLC</t>
  </si>
  <si>
    <t>https://www.vertex42.com/calendars/personal-planner.html</t>
  </si>
  <si>
    <t>https://www.vertex42.com/licensing/EULA_privateuse.html</t>
  </si>
  <si>
    <t>Printing Double-Sided</t>
  </si>
  <si>
    <t>Duplicating Worksheets</t>
  </si>
  <si>
    <t>To print multiple pages at a time, you can duplicate the worksheet you want</t>
  </si>
  <si>
    <t>to use by right-clicking on the worksheet tab and selecting "Move or Copy…"</t>
  </si>
  <si>
    <t>and checking the "Create a Copy" box.</t>
  </si>
  <si>
    <t>Printing Multiple Worksheets at a Time</t>
  </si>
  <si>
    <t>This varies from printer to printer. See your printer's help manual. When printing</t>
  </si>
  <si>
    <t>the 2-page weekly or monthly planner double-sided, include this worksheet as</t>
  </si>
  <si>
    <t>the first page, or create your own cover page to use as the first page.</t>
  </si>
  <si>
    <t>After creating new worksheets, you can enter a formula in the Date cell to make</t>
  </si>
  <si>
    <t>the date in the new worksheet be the day after the first worksheet. The formula</t>
  </si>
  <si>
    <t>may look like =Weekly1Pg!D4+1.</t>
  </si>
  <si>
    <t>My Birthday</t>
  </si>
  <si>
    <r>
      <t xml:space="preserve">Hide the worksheets you do </t>
    </r>
    <r>
      <rPr>
        <i/>
        <sz val="10"/>
        <color theme="1" tint="0.249977111117893"/>
        <rFont val="Arial"/>
        <family val="2"/>
      </rPr>
      <t>not</t>
    </r>
    <r>
      <rPr>
        <sz val="10"/>
        <color theme="1" tint="0.249977111117893"/>
        <rFont val="Arial"/>
        <family val="2"/>
      </rPr>
      <t xml:space="preserve"> want to print by right-clicking on a worksheet</t>
    </r>
  </si>
  <si>
    <t>tab and selecting Hide. Go to File &gt; Print and Choose Print Entire Workbook</t>
  </si>
  <si>
    <t>in the print settings.</t>
  </si>
  <si>
    <r>
      <t>Step 1:</t>
    </r>
    <r>
      <rPr>
        <b/>
        <sz val="12"/>
        <color theme="1" tint="0.34998626667073579"/>
        <rFont val="Arial"/>
        <family val="2"/>
        <scheme val="minor"/>
      </rPr>
      <t xml:space="preserve"> Add/Edit holidays, birthdays, etc. in the Events worksheet</t>
    </r>
  </si>
  <si>
    <r>
      <t>Step 2:</t>
    </r>
    <r>
      <rPr>
        <b/>
        <sz val="12"/>
        <color theme="1" tint="0.34998626667073579"/>
        <rFont val="Arial"/>
        <family val="2"/>
        <scheme val="minor"/>
      </rPr>
      <t xml:space="preserve"> Choose the worksheet you want to print</t>
    </r>
  </si>
  <si>
    <r>
      <t>Step 3:</t>
    </r>
    <r>
      <rPr>
        <b/>
        <sz val="12"/>
        <color theme="1" tint="0.34998626667073579"/>
        <rFont val="Arial"/>
        <family val="2"/>
        <scheme val="minor"/>
      </rPr>
      <t xml:space="preserve"> Update the date at the top of the worksheet</t>
    </r>
  </si>
  <si>
    <r>
      <t>Step 4:</t>
    </r>
    <r>
      <rPr>
        <b/>
        <sz val="12"/>
        <color theme="1" tint="0.34998626667073579"/>
        <rFont val="Arial"/>
        <family val="2"/>
        <scheme val="minor"/>
      </rPr>
      <t xml:space="preserve"> Print</t>
    </r>
  </si>
  <si>
    <t>You may print or photocopy as needed.</t>
  </si>
  <si>
    <t>© 2015-2019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</si>
</sst>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d"/>
    <numFmt numFmtId="165" formatCode="mmmm\ yyyy"/>
    <numFmt numFmtId="166" formatCode="dddd"/>
    <numFmt numFmtId="167" formatCode="m/d/yy"/>
    <numFmt numFmtId="168" formatCode="ddd\,\ mmmm\ dd\,\ yyyy"/>
    <numFmt numFmtId="169" formatCode="mmmm\,\ yyyy"/>
    <numFmt numFmtId="170" formatCode="[$-F800]dddd\,\ mmmm\ dd\,\ yyyy"/>
    <numFmt numFmtId="171" formatCode="0."/>
    <numFmt numFmtId="172" formatCode="[$-409]dddd\,\ mmmm\ dd\,\ yyyy"/>
  </numFmts>
  <fonts count="81" x14ac:knownFonts="1">
    <font>
      <sz val="10"/>
      <name val="Arial"/>
      <family val="2"/>
    </font>
    <font>
      <sz val="8"/>
      <name val="Arial"/>
      <family val="2"/>
    </font>
    <font>
      <sz val="8"/>
      <name val="Tahoma"/>
      <family val="2"/>
    </font>
    <font>
      <sz val="8"/>
      <color indexed="81"/>
      <name val="Tahoma"/>
      <family val="2"/>
    </font>
    <font>
      <b/>
      <sz val="10"/>
      <name val="Arial"/>
      <family val="2"/>
    </font>
    <font>
      <b/>
      <sz val="8"/>
      <color indexed="81"/>
      <name val="Tahoma"/>
      <family val="2"/>
    </font>
    <font>
      <b/>
      <sz val="12"/>
      <name val="Arial"/>
      <family val="2"/>
    </font>
    <font>
      <sz val="10"/>
      <name val="Arial"/>
      <family val="2"/>
    </font>
    <font>
      <b/>
      <sz val="11"/>
      <name val="Arial"/>
      <family val="2"/>
    </font>
    <font>
      <u/>
      <sz val="10"/>
      <color theme="10"/>
      <name val="Arial"/>
      <family val="2"/>
    </font>
    <font>
      <sz val="12"/>
      <name val="Arial"/>
      <family val="2"/>
    </font>
    <font>
      <sz val="16"/>
      <color theme="0"/>
      <name val="Arial"/>
      <family val="2"/>
    </font>
    <font>
      <sz val="10"/>
      <color theme="0"/>
      <name val="Arial"/>
      <family val="2"/>
    </font>
    <font>
      <sz val="8"/>
      <color theme="0"/>
      <name val="Arial"/>
      <family val="2"/>
    </font>
    <font>
      <sz val="9"/>
      <name val="Arial"/>
      <family val="2"/>
    </font>
    <font>
      <sz val="11"/>
      <name val="Arial"/>
      <family val="2"/>
    </font>
    <font>
      <i/>
      <sz val="10"/>
      <name val="Arial"/>
      <family val="2"/>
    </font>
    <font>
      <sz val="9"/>
      <color theme="4"/>
      <name val="Arial"/>
      <family val="2"/>
    </font>
    <font>
      <i/>
      <sz val="8"/>
      <name val="Arial"/>
      <family val="2"/>
    </font>
    <font>
      <sz val="18"/>
      <color theme="4"/>
      <name val="Arial"/>
      <family val="2"/>
    </font>
    <font>
      <b/>
      <sz val="12"/>
      <color theme="1"/>
      <name val="Arial"/>
      <family val="2"/>
    </font>
    <font>
      <b/>
      <sz val="16"/>
      <color indexed="9"/>
      <name val="Arial"/>
      <family val="2"/>
    </font>
    <font>
      <sz val="10"/>
      <color indexed="9"/>
      <name val="Arial"/>
      <family val="2"/>
    </font>
    <font>
      <b/>
      <sz val="14"/>
      <color indexed="9"/>
      <name val="Arial"/>
      <family val="2"/>
    </font>
    <font>
      <sz val="9"/>
      <color theme="4" tint="-0.249977111117893"/>
      <name val="Arial"/>
      <family val="2"/>
    </font>
    <font>
      <b/>
      <sz val="9"/>
      <color theme="4" tint="-0.249977111117893"/>
      <name val="Arial"/>
      <family val="2"/>
    </font>
    <font>
      <sz val="10"/>
      <name val="Tahoma"/>
      <family val="2"/>
    </font>
    <font>
      <sz val="16"/>
      <color theme="4" tint="-0.249977111117893"/>
      <name val="Arial"/>
      <family val="1"/>
      <scheme val="major"/>
    </font>
    <font>
      <sz val="9"/>
      <name val="Arial"/>
      <family val="1"/>
      <scheme val="major"/>
    </font>
    <font>
      <b/>
      <sz val="10"/>
      <name val="Arial"/>
      <family val="1"/>
      <scheme val="major"/>
    </font>
    <font>
      <sz val="8"/>
      <color theme="1" tint="0.499984740745262"/>
      <name val="Arial"/>
      <family val="2"/>
      <scheme val="minor"/>
    </font>
    <font>
      <sz val="8"/>
      <name val="Arial"/>
      <family val="2"/>
      <scheme val="minor"/>
    </font>
    <font>
      <sz val="10"/>
      <name val="Verdana"/>
      <family val="2"/>
    </font>
    <font>
      <sz val="10"/>
      <name val="Arial"/>
      <family val="1"/>
      <scheme val="major"/>
    </font>
    <font>
      <sz val="10"/>
      <name val="Arial"/>
      <family val="2"/>
      <scheme val="minor"/>
    </font>
    <font>
      <sz val="20"/>
      <color theme="4" tint="-0.249977111117893"/>
      <name val="Arial"/>
      <family val="2"/>
    </font>
    <font>
      <sz val="8"/>
      <color theme="4" tint="-0.249977111117893"/>
      <name val="Arial"/>
      <family val="2"/>
    </font>
    <font>
      <sz val="8"/>
      <color theme="4"/>
      <name val="Arial"/>
      <family val="2"/>
      <scheme val="minor"/>
    </font>
    <font>
      <sz val="9"/>
      <name val="Arial"/>
      <family val="2"/>
      <scheme val="minor"/>
    </font>
    <font>
      <b/>
      <sz val="10"/>
      <color theme="4" tint="-0.249977111117893"/>
      <name val="Arial"/>
      <family val="1"/>
      <scheme val="major"/>
    </font>
    <font>
      <sz val="8"/>
      <color theme="1" tint="0.34998626667073579"/>
      <name val="Arial"/>
      <family val="2"/>
      <scheme val="minor"/>
    </font>
    <font>
      <sz val="24"/>
      <color theme="4" tint="-0.249977111117893"/>
      <name val="Arial"/>
      <family val="1"/>
      <scheme val="major"/>
    </font>
    <font>
      <sz val="24"/>
      <name val="Arial"/>
      <family val="1"/>
      <scheme val="major"/>
    </font>
    <font>
      <sz val="10"/>
      <color theme="0"/>
      <name val="Wingdings"/>
      <charset val="2"/>
    </font>
    <font>
      <sz val="8"/>
      <color theme="0"/>
      <name val="Arial"/>
      <family val="1"/>
      <scheme val="major"/>
    </font>
    <font>
      <b/>
      <sz val="10"/>
      <color theme="0"/>
      <name val="Arial"/>
      <family val="1"/>
      <scheme val="major"/>
    </font>
    <font>
      <b/>
      <sz val="9"/>
      <color theme="4" tint="-0.249977111117893"/>
      <name val="Arial"/>
      <family val="2"/>
      <scheme val="major"/>
    </font>
    <font>
      <b/>
      <sz val="8"/>
      <color theme="4" tint="-0.249977111117893"/>
      <name val="Arial"/>
      <family val="2"/>
      <scheme val="minor"/>
    </font>
    <font>
      <sz val="10"/>
      <color theme="0"/>
      <name val="Arial"/>
      <family val="1"/>
      <scheme val="major"/>
    </font>
    <font>
      <sz val="10"/>
      <color theme="4" tint="-0.249977111117893"/>
      <name val="Wingdings"/>
      <charset val="2"/>
    </font>
    <font>
      <b/>
      <sz val="9"/>
      <color theme="1" tint="0.34998626667073579"/>
      <name val="Arial"/>
      <family val="2"/>
      <scheme val="minor"/>
    </font>
    <font>
      <sz val="9"/>
      <name val="Arial"/>
      <family val="2"/>
      <scheme val="major"/>
    </font>
    <font>
      <sz val="8"/>
      <color theme="4" tint="-0.249977111117893"/>
      <name val="Arial"/>
      <family val="2"/>
      <scheme val="minor"/>
    </font>
    <font>
      <sz val="12"/>
      <color theme="0"/>
      <name val="Arial"/>
      <family val="1"/>
      <scheme val="major"/>
    </font>
    <font>
      <b/>
      <sz val="11"/>
      <color theme="4" tint="-0.249977111117893"/>
      <name val="Arial"/>
      <family val="1"/>
      <scheme val="major"/>
    </font>
    <font>
      <b/>
      <sz val="12"/>
      <color theme="4" tint="-0.249977111117893"/>
      <name val="Arial"/>
      <family val="1"/>
      <scheme val="major"/>
    </font>
    <font>
      <b/>
      <sz val="11"/>
      <color theme="4" tint="-0.249977111117893"/>
      <name val="Arial"/>
      <family val="2"/>
    </font>
    <font>
      <b/>
      <sz val="12"/>
      <color theme="0"/>
      <name val="Arial"/>
      <family val="1"/>
      <scheme val="major"/>
    </font>
    <font>
      <b/>
      <sz val="10"/>
      <color theme="0"/>
      <name val="Arial"/>
      <family val="2"/>
    </font>
    <font>
      <b/>
      <sz val="12"/>
      <color theme="4" tint="-0.249977111117893"/>
      <name val="Arial"/>
      <family val="2"/>
      <scheme val="minor"/>
    </font>
    <font>
      <b/>
      <sz val="10"/>
      <color theme="4" tint="-0.249977111117893"/>
      <name val="Arial"/>
      <family val="2"/>
      <scheme val="minor"/>
    </font>
    <font>
      <sz val="10"/>
      <color theme="4"/>
      <name val="Arial"/>
      <family val="2"/>
    </font>
    <font>
      <u/>
      <sz val="10"/>
      <color indexed="12"/>
      <name val="Verdana"/>
      <family val="2"/>
    </font>
    <font>
      <sz val="40"/>
      <color theme="4"/>
      <name val="Arial"/>
      <family val="1"/>
      <scheme val="major"/>
    </font>
    <font>
      <b/>
      <sz val="16"/>
      <color theme="4"/>
      <name val="Arial"/>
      <family val="1"/>
      <scheme val="major"/>
    </font>
    <font>
      <b/>
      <sz val="16"/>
      <name val="Tahoma"/>
      <family val="2"/>
    </font>
    <font>
      <sz val="12"/>
      <name val="Arial"/>
      <family val="1"/>
      <scheme val="major"/>
    </font>
    <font>
      <sz val="8"/>
      <name val="Arial"/>
      <family val="1"/>
      <scheme val="major"/>
    </font>
    <font>
      <b/>
      <sz val="11"/>
      <name val="Arial"/>
      <family val="1"/>
      <scheme val="major"/>
    </font>
    <font>
      <sz val="8"/>
      <color theme="4"/>
      <name val="Wingdings"/>
      <charset val="2"/>
    </font>
    <font>
      <i/>
      <sz val="10"/>
      <color rgb="FFFF0000"/>
      <name val="Arial"/>
      <family val="2"/>
    </font>
    <font>
      <b/>
      <sz val="11"/>
      <name val="Arial"/>
      <family val="2"/>
      <scheme val="minor"/>
    </font>
    <font>
      <b/>
      <sz val="10"/>
      <color theme="4" tint="-0.249977111117893"/>
      <name val="Arial"/>
      <family val="2"/>
    </font>
    <font>
      <sz val="10"/>
      <color theme="1" tint="0.249977111117893"/>
      <name val="Arial"/>
      <family val="2"/>
    </font>
    <font>
      <sz val="10"/>
      <color theme="1" tint="0.34998626667073579"/>
      <name val="Arial"/>
      <family val="2"/>
    </font>
    <font>
      <sz val="9"/>
      <color theme="1" tint="0.34998626667073579"/>
      <name val="Arial"/>
      <family val="2"/>
    </font>
    <font>
      <b/>
      <sz val="12"/>
      <color theme="1" tint="0.34998626667073579"/>
      <name val="Arial"/>
      <family val="2"/>
      <scheme val="minor"/>
    </font>
    <font>
      <b/>
      <sz val="11"/>
      <color theme="0"/>
      <name val="Arial"/>
      <family val="1"/>
      <scheme val="minor"/>
    </font>
    <font>
      <i/>
      <sz val="10"/>
      <color theme="1" tint="0.249977111117893"/>
      <name val="Arial"/>
      <family val="2"/>
    </font>
    <font>
      <b/>
      <sz val="18"/>
      <color theme="4" tint="-0.249977111117893"/>
      <name val="Arial"/>
      <family val="1"/>
      <scheme val="minor"/>
    </font>
    <font>
      <b/>
      <sz val="11"/>
      <color theme="4" tint="-0.249977111117893"/>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55"/>
      </top>
      <bottom style="hair">
        <color indexed="55"/>
      </bottom>
      <diagonal/>
    </border>
    <border>
      <left/>
      <right style="hair">
        <color indexed="55"/>
      </right>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hair">
        <color indexed="55"/>
      </bottom>
      <diagonal/>
    </border>
    <border>
      <left/>
      <right/>
      <top style="hair">
        <color indexed="55"/>
      </top>
      <bottom/>
      <diagonal/>
    </border>
    <border>
      <left style="thin">
        <color indexed="55"/>
      </left>
      <right style="thin">
        <color indexed="55"/>
      </right>
      <top/>
      <bottom style="hair">
        <color indexed="55"/>
      </bottom>
      <diagonal/>
    </border>
    <border>
      <left style="thin">
        <color indexed="55"/>
      </left>
      <right/>
      <top style="hair">
        <color indexed="55"/>
      </top>
      <bottom style="hair">
        <color indexed="55"/>
      </bottom>
      <diagonal/>
    </border>
    <border>
      <left/>
      <right style="thin">
        <color indexed="55"/>
      </right>
      <top/>
      <bottom/>
      <diagonal/>
    </border>
    <border>
      <left/>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right/>
      <top/>
      <bottom style="hair">
        <color theme="0" tint="-0.34998626667073579"/>
      </bottom>
      <diagonal/>
    </border>
    <border>
      <left style="thin">
        <color theme="0" tint="-0.34998626667073579"/>
      </left>
      <right/>
      <top/>
      <bottom style="hair">
        <color theme="0" tint="-0.34998626667073579"/>
      </bottom>
      <diagonal/>
    </border>
    <border>
      <left/>
      <right style="thin">
        <color theme="0" tint="-0.34998626667073579"/>
      </right>
      <top/>
      <bottom style="hair">
        <color theme="0" tint="-0.34998626667073579"/>
      </bottom>
      <diagonal/>
    </border>
    <border>
      <left/>
      <right/>
      <top style="thin">
        <color indexed="64"/>
      </top>
      <bottom style="thin">
        <color indexed="64"/>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right style="thin">
        <color theme="0" tint="-0.34998626667073579"/>
      </right>
      <top style="hair">
        <color theme="0" tint="-0.24994659260841701"/>
      </top>
      <bottom style="hair">
        <color theme="0" tint="-0.24994659260841701"/>
      </bottom>
      <diagonal/>
    </border>
    <border>
      <left style="thin">
        <color theme="0" tint="-0.34998626667073579"/>
      </left>
      <right style="thin">
        <color theme="0" tint="-0.34998626667073579"/>
      </right>
      <top style="hair">
        <color theme="0" tint="-0.24994659260841701"/>
      </top>
      <bottom style="hair">
        <color theme="0" tint="-0.24994659260841701"/>
      </bottom>
      <diagonal/>
    </border>
    <border>
      <left style="thin">
        <color theme="0" tint="-0.34998626667073579"/>
      </left>
      <right/>
      <top style="hair">
        <color theme="0" tint="-0.24994659260841701"/>
      </top>
      <bottom style="hair">
        <color theme="0" tint="-0.24994659260841701"/>
      </bottom>
      <diagonal/>
    </border>
    <border>
      <left/>
      <right style="thin">
        <color theme="0" tint="-0.34998626667073579"/>
      </right>
      <top/>
      <bottom style="hair">
        <color indexed="55"/>
      </bottom>
      <diagonal/>
    </border>
    <border>
      <left style="thin">
        <color theme="0" tint="-0.34998626667073579"/>
      </left>
      <right style="thin">
        <color theme="0" tint="-0.34998626667073579"/>
      </right>
      <top/>
      <bottom style="hair">
        <color indexed="55"/>
      </bottom>
      <diagonal/>
    </border>
    <border>
      <left/>
      <right style="thin">
        <color theme="0" tint="-0.34998626667073579"/>
      </right>
      <top/>
      <bottom style="hair">
        <color theme="0" tint="-0.24994659260841701"/>
      </bottom>
      <diagonal/>
    </border>
    <border>
      <left style="thin">
        <color theme="0" tint="-0.34998626667073579"/>
      </left>
      <right style="thin">
        <color theme="0" tint="-0.34998626667073579"/>
      </right>
      <top/>
      <bottom style="hair">
        <color theme="0" tint="-0.24994659260841701"/>
      </bottom>
      <diagonal/>
    </border>
    <border>
      <left style="thin">
        <color theme="0" tint="-0.34998626667073579"/>
      </left>
      <right/>
      <top/>
      <bottom style="hair">
        <color theme="0" tint="-0.24994659260841701"/>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dotted">
        <color theme="4"/>
      </left>
      <right style="dotted">
        <color theme="4"/>
      </right>
      <top style="dotted">
        <color theme="4"/>
      </top>
      <bottom style="dotted">
        <color theme="4"/>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top/>
      <bottom style="thin">
        <color theme="4"/>
      </bottom>
      <diagonal/>
    </border>
    <border>
      <left style="thin">
        <color indexed="55"/>
      </left>
      <right/>
      <top/>
      <bottom style="hair">
        <color indexed="55"/>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top style="thin">
        <color theme="4"/>
      </top>
      <bottom/>
      <diagonal/>
    </border>
    <border>
      <left/>
      <right/>
      <top style="thin">
        <color theme="0" tint="-0.34998626667073579"/>
      </top>
      <bottom/>
      <diagonal/>
    </border>
    <border>
      <left/>
      <right style="thin">
        <color indexed="55"/>
      </right>
      <top style="thin">
        <color theme="0" tint="-0.34998626667073579"/>
      </top>
      <bottom/>
      <diagonal/>
    </border>
    <border>
      <left/>
      <right/>
      <top/>
      <bottom style="thin">
        <color theme="0" tint="-0.34998626667073579"/>
      </bottom>
      <diagonal/>
    </border>
    <border>
      <left/>
      <right style="thin">
        <color indexed="55"/>
      </right>
      <top/>
      <bottom style="thin">
        <color theme="0" tint="-0.34998626667073579"/>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indexed="64"/>
      </top>
      <bottom/>
      <diagonal/>
    </border>
    <border>
      <left/>
      <right style="thin">
        <color indexed="55"/>
      </right>
      <top/>
      <bottom style="hair">
        <color indexed="55"/>
      </bottom>
      <diagonal/>
    </border>
    <border>
      <left/>
      <right/>
      <top/>
      <bottom style="thin">
        <color indexed="23"/>
      </bottom>
      <diagonal/>
    </border>
    <border>
      <left/>
      <right style="thin">
        <color indexed="55"/>
      </right>
      <top/>
      <bottom style="thin">
        <color indexed="23"/>
      </bottom>
      <diagonal/>
    </border>
    <border>
      <left/>
      <right style="thin">
        <color indexed="55"/>
      </right>
      <top style="hair">
        <color indexed="55"/>
      </top>
      <bottom style="hair">
        <color indexed="55"/>
      </bottom>
      <diagonal/>
    </border>
    <border>
      <left/>
      <right style="thin">
        <color indexed="55"/>
      </right>
      <top style="hair">
        <color indexed="55"/>
      </top>
      <bottom/>
      <diagonal/>
    </border>
    <border>
      <left/>
      <right/>
      <top style="thin">
        <color indexed="23"/>
      </top>
      <bottom/>
      <diagonal/>
    </border>
    <border>
      <left/>
      <right style="thin">
        <color indexed="55"/>
      </right>
      <top style="thin">
        <color indexed="23"/>
      </top>
      <bottom style="hair">
        <color indexed="55"/>
      </bottom>
      <diagonal/>
    </border>
    <border>
      <left/>
      <right/>
      <top style="thin">
        <color indexed="23"/>
      </top>
      <bottom style="hair">
        <color indexed="55"/>
      </bottom>
      <diagonal/>
    </border>
    <border>
      <left/>
      <right style="thin">
        <color indexed="55"/>
      </right>
      <top style="hair">
        <color indexed="55"/>
      </top>
      <bottom style="thin">
        <color indexed="23"/>
      </bottom>
      <diagonal/>
    </border>
    <border>
      <left/>
      <right/>
      <top style="hair">
        <color indexed="55"/>
      </top>
      <bottom style="thin">
        <color indexed="23"/>
      </bottom>
      <diagonal/>
    </border>
    <border>
      <left style="dotted">
        <color theme="4"/>
      </left>
      <right style="dotted">
        <color theme="4"/>
      </right>
      <top/>
      <bottom style="dotted">
        <color theme="4"/>
      </bottom>
      <diagonal/>
    </border>
    <border>
      <left/>
      <right/>
      <top style="thin">
        <color indexed="55"/>
      </top>
      <bottom style="hair">
        <color indexed="55"/>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left>
      <right style="thin">
        <color theme="4"/>
      </right>
      <top style="thin">
        <color theme="4"/>
      </top>
      <bottom style="thin">
        <color theme="4"/>
      </bottom>
      <diagonal/>
    </border>
  </borders>
  <cellStyleXfs count="4">
    <xf numFmtId="0" fontId="0" fillId="0" borderId="0"/>
    <xf numFmtId="0" fontId="9" fillId="0" borderId="0" applyNumberFormat="0" applyFill="0" applyBorder="0" applyAlignment="0" applyProtection="0"/>
    <xf numFmtId="43" fontId="7" fillId="0" borderId="0" applyFont="0" applyFill="0" applyBorder="0" applyAlignment="0" applyProtection="0"/>
    <xf numFmtId="0" fontId="62" fillId="0" borderId="0" applyNumberFormat="0" applyFill="0" applyBorder="0" applyAlignment="0" applyProtection="0">
      <alignment vertical="top"/>
      <protection locked="0"/>
    </xf>
  </cellStyleXfs>
  <cellXfs count="346">
    <xf numFmtId="0" fontId="0" fillId="0" borderId="0" xfId="0"/>
    <xf numFmtId="0" fontId="0" fillId="0" borderId="0" xfId="0"/>
    <xf numFmtId="0" fontId="0" fillId="0" borderId="0" xfId="0" applyAlignment="1">
      <alignment vertical="center"/>
    </xf>
    <xf numFmtId="0" fontId="0" fillId="0" borderId="0" xfId="0" applyBorder="1" applyAlignment="1">
      <alignment horizontal="center"/>
    </xf>
    <xf numFmtId="0" fontId="7" fillId="0" borderId="0" xfId="0" applyFont="1" applyFill="1" applyBorder="1" applyAlignment="1"/>
    <xf numFmtId="0" fontId="0" fillId="2" borderId="0" xfId="0" applyFill="1"/>
    <xf numFmtId="0" fontId="4" fillId="2" borderId="0" xfId="0" applyFont="1" applyFill="1" applyAlignment="1">
      <alignment horizontal="center"/>
    </xf>
    <xf numFmtId="0" fontId="2" fillId="2" borderId="0" xfId="0" applyFont="1" applyFill="1" applyAlignment="1">
      <alignment horizontal="right"/>
    </xf>
    <xf numFmtId="0" fontId="9" fillId="2" borderId="0" xfId="1" applyFill="1" applyAlignment="1">
      <alignment horizontal="right"/>
    </xf>
    <xf numFmtId="0" fontId="8" fillId="0" borderId="1" xfId="0" applyFont="1" applyFill="1" applyBorder="1" applyAlignment="1" applyProtection="1">
      <alignment horizontal="center" vertical="center"/>
      <protection locked="0"/>
    </xf>
    <xf numFmtId="0" fontId="0" fillId="0" borderId="0" xfId="0"/>
    <xf numFmtId="0" fontId="7" fillId="2" borderId="0" xfId="0" applyFont="1" applyFill="1"/>
    <xf numFmtId="0" fontId="7" fillId="2" borderId="0" xfId="0" applyFont="1" applyFill="1" applyAlignment="1">
      <alignment horizontal="right"/>
    </xf>
    <xf numFmtId="0" fontId="14" fillId="2" borderId="0" xfId="0" applyFont="1" applyFill="1" applyAlignment="1">
      <alignment horizontal="left" vertical="top" wrapText="1" indent="1"/>
    </xf>
    <xf numFmtId="0" fontId="7" fillId="0" borderId="0" xfId="0" applyFont="1"/>
    <xf numFmtId="0" fontId="7" fillId="0" borderId="0" xfId="0" applyFont="1" applyAlignment="1">
      <alignment horizontal="right"/>
    </xf>
    <xf numFmtId="0" fontId="8" fillId="4" borderId="0" xfId="0" applyFont="1" applyFill="1" applyBorder="1" applyAlignment="1">
      <alignment horizontal="left" indent="1"/>
    </xf>
    <xf numFmtId="0" fontId="7" fillId="4" borderId="0" xfId="0" applyFont="1" applyFill="1" applyBorder="1"/>
    <xf numFmtId="0" fontId="7" fillId="4" borderId="0" xfId="0" applyFont="1" applyFill="1" applyBorder="1" applyAlignment="1">
      <alignment horizontal="center"/>
    </xf>
    <xf numFmtId="167" fontId="14" fillId="4" borderId="0" xfId="0" applyNumberFormat="1" applyFont="1" applyFill="1" applyBorder="1" applyAlignment="1">
      <alignment horizontal="right"/>
    </xf>
    <xf numFmtId="0" fontId="7" fillId="5" borderId="2" xfId="0" applyFont="1" applyFill="1" applyBorder="1" applyAlignment="1">
      <alignment horizontal="left"/>
    </xf>
    <xf numFmtId="0" fontId="7" fillId="5" borderId="2" xfId="0" applyFont="1" applyFill="1" applyBorder="1" applyAlignment="1">
      <alignment horizontal="center"/>
    </xf>
    <xf numFmtId="167" fontId="14" fillId="5" borderId="2" xfId="0" applyNumberFormat="1" applyFont="1" applyFill="1" applyBorder="1" applyAlignment="1">
      <alignment horizontal="center"/>
    </xf>
    <xf numFmtId="0" fontId="7" fillId="0" borderId="0" xfId="0" applyFont="1" applyAlignment="1">
      <alignment horizontal="center"/>
    </xf>
    <xf numFmtId="167" fontId="14" fillId="2" borderId="0" xfId="0" applyNumberFormat="1" applyFont="1" applyFill="1" applyAlignment="1">
      <alignment horizontal="right"/>
    </xf>
    <xf numFmtId="14" fontId="14" fillId="2" borderId="0" xfId="0" applyNumberFormat="1" applyFont="1" applyFill="1" applyAlignment="1">
      <alignment horizontal="right"/>
    </xf>
    <xf numFmtId="0" fontId="1" fillId="0" borderId="0" xfId="0" applyFont="1" applyFill="1"/>
    <xf numFmtId="0" fontId="16" fillId="0" borderId="0" xfId="0" applyFont="1" applyAlignment="1"/>
    <xf numFmtId="0" fontId="0" fillId="0" borderId="0" xfId="0" applyFill="1"/>
    <xf numFmtId="0" fontId="0" fillId="0" borderId="0" xfId="0" applyFont="1" applyFill="1"/>
    <xf numFmtId="0" fontId="14" fillId="0" borderId="0" xfId="0" applyFont="1" applyAlignment="1">
      <alignment horizontal="right"/>
    </xf>
    <xf numFmtId="0" fontId="0" fillId="0" borderId="0" xfId="0" applyAlignment="1">
      <alignment horizontal="right"/>
    </xf>
    <xf numFmtId="0" fontId="0" fillId="0" borderId="0" xfId="0" applyFont="1"/>
    <xf numFmtId="0" fontId="0" fillId="0" borderId="0" xfId="0" applyFont="1" applyAlignment="1">
      <alignment horizontal="right"/>
    </xf>
    <xf numFmtId="0" fontId="7" fillId="0" borderId="1" xfId="0" applyFont="1" applyBorder="1" applyAlignment="1">
      <alignment horizontal="center"/>
    </xf>
    <xf numFmtId="167" fontId="14" fillId="4" borderId="0" xfId="0" applyNumberFormat="1" applyFont="1" applyFill="1" applyBorder="1" applyAlignment="1">
      <alignment horizontal="right" vertical="center"/>
    </xf>
    <xf numFmtId="0" fontId="17" fillId="0" borderId="0" xfId="0" applyFont="1"/>
    <xf numFmtId="167" fontId="14" fillId="4" borderId="0" xfId="0" applyNumberFormat="1" applyFont="1" applyFill="1" applyBorder="1" applyAlignment="1">
      <alignment horizontal="left" vertical="center"/>
    </xf>
    <xf numFmtId="0" fontId="14" fillId="2" borderId="0" xfId="0" applyFont="1" applyFill="1" applyAlignment="1">
      <alignment vertical="top"/>
    </xf>
    <xf numFmtId="0" fontId="7" fillId="0" borderId="7" xfId="0" applyFont="1" applyBorder="1"/>
    <xf numFmtId="0" fontId="19" fillId="0" borderId="8" xfId="0" applyFont="1" applyFill="1" applyBorder="1" applyAlignment="1">
      <alignment horizontal="left" vertical="center"/>
    </xf>
    <xf numFmtId="0" fontId="0" fillId="0" borderId="7" xfId="0" applyBorder="1"/>
    <xf numFmtId="0" fontId="0" fillId="0" borderId="0" xfId="0"/>
    <xf numFmtId="0" fontId="10" fillId="0" borderId="9" xfId="0" applyFont="1" applyBorder="1" applyAlignment="1">
      <alignment horizontal="left" wrapText="1" indent="1"/>
    </xf>
    <xf numFmtId="0" fontId="15" fillId="0" borderId="7" xfId="0" applyFont="1" applyBorder="1"/>
    <xf numFmtId="0" fontId="10" fillId="0" borderId="7" xfId="0" applyFont="1" applyBorder="1" applyAlignment="1">
      <alignment horizontal="left" wrapText="1"/>
    </xf>
    <xf numFmtId="0" fontId="6" fillId="0" borderId="7" xfId="0" applyFont="1" applyBorder="1" applyAlignment="1">
      <alignment horizontal="left" wrapText="1"/>
    </xf>
    <xf numFmtId="0" fontId="10" fillId="0" borderId="7" xfId="0" applyFont="1" applyBorder="1" applyAlignment="1">
      <alignment horizontal="left"/>
    </xf>
    <xf numFmtId="0" fontId="7" fillId="0" borderId="0" xfId="0" applyFont="1"/>
    <xf numFmtId="17" fontId="21" fillId="6" borderId="0" xfId="0" quotePrefix="1" applyNumberFormat="1" applyFont="1" applyFill="1" applyAlignment="1">
      <alignment vertical="center"/>
    </xf>
    <xf numFmtId="0" fontId="22" fillId="6" borderId="0" xfId="0" applyFont="1" applyFill="1"/>
    <xf numFmtId="0" fontId="0" fillId="6" borderId="0" xfId="0" applyFont="1" applyFill="1"/>
    <xf numFmtId="0" fontId="23" fillId="6" borderId="0" xfId="0" applyFont="1" applyFill="1" applyAlignment="1">
      <alignment vertical="center"/>
    </xf>
    <xf numFmtId="0" fontId="26" fillId="0" borderId="0" xfId="0" applyFont="1"/>
    <xf numFmtId="168" fontId="27" fillId="0" borderId="0" xfId="0" applyNumberFormat="1" applyFont="1" applyBorder="1" applyAlignment="1">
      <alignment vertical="center"/>
    </xf>
    <xf numFmtId="169" fontId="27" fillId="0" borderId="0" xfId="0" applyNumberFormat="1" applyFont="1" applyBorder="1" applyAlignment="1"/>
    <xf numFmtId="165" fontId="28" fillId="0" borderId="0" xfId="0" applyNumberFormat="1" applyFont="1" applyFill="1" applyBorder="1" applyAlignment="1">
      <alignment horizontal="center" vertical="center"/>
    </xf>
    <xf numFmtId="0" fontId="29" fillId="0" borderId="0" xfId="0" applyFont="1" applyFill="1" applyBorder="1" applyAlignment="1"/>
    <xf numFmtId="0" fontId="26" fillId="0" borderId="0" xfId="0" applyFont="1" applyFill="1" applyBorder="1"/>
    <xf numFmtId="0" fontId="30" fillId="0" borderId="0" xfId="0" applyFont="1" applyFill="1" applyBorder="1" applyAlignment="1">
      <alignment horizontal="center" vertical="center"/>
    </xf>
    <xf numFmtId="0" fontId="26" fillId="0" borderId="0" xfId="0" applyFont="1" applyBorder="1" applyAlignment="1">
      <alignment vertical="center"/>
    </xf>
    <xf numFmtId="0" fontId="31" fillId="0" borderId="0" xfId="0" applyFont="1" applyBorder="1" applyAlignment="1"/>
    <xf numFmtId="0" fontId="26" fillId="0" borderId="0" xfId="0" applyFont="1" applyFill="1" applyBorder="1" applyAlignment="1">
      <alignment vertical="center"/>
    </xf>
    <xf numFmtId="164" fontId="31" fillId="0" borderId="0" xfId="0" applyNumberFormat="1" applyFont="1" applyFill="1" applyBorder="1" applyAlignment="1">
      <alignment horizontal="center" vertical="center" shrinkToFit="1"/>
    </xf>
    <xf numFmtId="0" fontId="26" fillId="0" borderId="0" xfId="0" applyFont="1" applyAlignment="1">
      <alignment vertical="center"/>
    </xf>
    <xf numFmtId="0" fontId="0" fillId="0" borderId="0" xfId="0" applyFill="1" applyBorder="1" applyAlignment="1">
      <alignment vertical="center"/>
    </xf>
    <xf numFmtId="0" fontId="32" fillId="0" borderId="0" xfId="0" applyFont="1"/>
    <xf numFmtId="0" fontId="33" fillId="0" borderId="0" xfId="0" applyFont="1" applyAlignment="1">
      <alignment vertical="center"/>
    </xf>
    <xf numFmtId="0" fontId="29" fillId="0" borderId="0" xfId="0" applyFont="1" applyFill="1" applyBorder="1" applyAlignment="1">
      <alignment horizontal="center" vertical="center"/>
    </xf>
    <xf numFmtId="0" fontId="0" fillId="0" borderId="0" xfId="0" applyFill="1" applyAlignment="1">
      <alignment vertical="center"/>
    </xf>
    <xf numFmtId="0" fontId="33" fillId="0" borderId="0" xfId="0" applyFont="1" applyFill="1" applyAlignment="1">
      <alignment vertical="center"/>
    </xf>
    <xf numFmtId="0" fontId="0" fillId="0" borderId="0" xfId="0" applyFill="1"/>
    <xf numFmtId="0" fontId="34" fillId="0" borderId="0" xfId="0" applyFont="1"/>
    <xf numFmtId="0" fontId="0" fillId="0" borderId="0" xfId="0" applyAlignment="1"/>
    <xf numFmtId="0" fontId="34" fillId="0" borderId="0" xfId="0" applyFont="1" applyBorder="1" applyAlignment="1">
      <alignment vertical="center"/>
    </xf>
    <xf numFmtId="165" fontId="28" fillId="0" borderId="0" xfId="0" applyNumberFormat="1" applyFont="1" applyFill="1" applyBorder="1" applyAlignment="1">
      <alignment horizontal="center" vertical="center"/>
    </xf>
    <xf numFmtId="0" fontId="10" fillId="2" borderId="0" xfId="0" applyFont="1" applyFill="1"/>
    <xf numFmtId="0" fontId="2" fillId="2" borderId="0" xfId="0" applyFont="1" applyFill="1" applyAlignment="1">
      <alignment horizontal="right" vertical="center"/>
    </xf>
    <xf numFmtId="0" fontId="18" fillId="2" borderId="0" xfId="0" applyFont="1" applyFill="1" applyAlignment="1">
      <alignment horizontal="left" vertical="center"/>
    </xf>
    <xf numFmtId="0" fontId="34" fillId="0" borderId="15" xfId="0" applyFont="1" applyBorder="1" applyAlignment="1">
      <alignment horizontal="center"/>
    </xf>
    <xf numFmtId="0" fontId="34" fillId="0" borderId="15" xfId="0" applyFont="1" applyBorder="1" applyAlignment="1"/>
    <xf numFmtId="0" fontId="0" fillId="2" borderId="0" xfId="0" applyFont="1" applyFill="1"/>
    <xf numFmtId="0" fontId="1" fillId="2" borderId="0" xfId="0" applyFont="1" applyFill="1" applyAlignment="1"/>
    <xf numFmtId="0" fontId="1" fillId="2" borderId="0" xfId="0" applyFont="1" applyFill="1" applyAlignment="1">
      <alignment horizontal="right"/>
    </xf>
    <xf numFmtId="0" fontId="0" fillId="2" borderId="0" xfId="0" applyFont="1" applyFill="1" applyAlignment="1">
      <alignment horizontal="right"/>
    </xf>
    <xf numFmtId="0" fontId="18" fillId="2" borderId="0" xfId="0" applyFont="1" applyFill="1" applyAlignment="1">
      <alignment vertical="center"/>
    </xf>
    <xf numFmtId="0" fontId="36" fillId="0" borderId="0" xfId="0" applyFont="1" applyAlignment="1">
      <alignment horizontal="right"/>
    </xf>
    <xf numFmtId="0" fontId="37" fillId="0" borderId="0" xfId="0" applyFont="1" applyFill="1" applyBorder="1" applyAlignment="1">
      <alignment horizontal="center" vertical="center"/>
    </xf>
    <xf numFmtId="0" fontId="31" fillId="0" borderId="15" xfId="0" applyFont="1" applyBorder="1" applyAlignment="1">
      <alignment horizontal="center"/>
    </xf>
    <xf numFmtId="0" fontId="31" fillId="0" borderId="18" xfId="0" applyFont="1" applyBorder="1" applyAlignment="1">
      <alignment horizontal="center"/>
    </xf>
    <xf numFmtId="0" fontId="33" fillId="0" borderId="0" xfId="0" applyFont="1"/>
    <xf numFmtId="0" fontId="33" fillId="0" borderId="0" xfId="0" applyFont="1" applyAlignment="1"/>
    <xf numFmtId="0" fontId="34" fillId="0" borderId="13" xfId="0" applyFont="1" applyBorder="1" applyAlignment="1">
      <alignment horizontal="left" vertical="center"/>
    </xf>
    <xf numFmtId="0" fontId="34" fillId="0" borderId="3" xfId="0" applyFont="1" applyBorder="1" applyAlignment="1">
      <alignment horizontal="left"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1" fillId="0" borderId="13" xfId="0" applyFont="1" applyBorder="1" applyAlignment="1">
      <alignment horizontal="left" vertical="center"/>
    </xf>
    <xf numFmtId="0" fontId="31" fillId="0" borderId="3" xfId="0" applyFont="1" applyBorder="1" applyAlignment="1">
      <alignment horizontal="left" vertical="center"/>
    </xf>
    <xf numFmtId="0" fontId="34" fillId="0" borderId="0" xfId="0" applyFont="1" applyAlignment="1">
      <alignment vertical="center"/>
    </xf>
    <xf numFmtId="171" fontId="40" fillId="0" borderId="0" xfId="0" applyNumberFormat="1" applyFont="1" applyAlignment="1">
      <alignment vertical="center"/>
    </xf>
    <xf numFmtId="165" fontId="42" fillId="0" borderId="0" xfId="0" applyNumberFormat="1" applyFont="1" applyFill="1" applyBorder="1" applyAlignment="1">
      <alignment vertical="center"/>
    </xf>
    <xf numFmtId="2" fontId="34" fillId="0" borderId="15" xfId="0" applyNumberFormat="1" applyFont="1" applyBorder="1" applyAlignment="1">
      <alignment horizontal="right" vertical="center"/>
    </xf>
    <xf numFmtId="0" fontId="34" fillId="0" borderId="17" xfId="0" applyFont="1" applyBorder="1" applyAlignment="1">
      <alignment horizontal="center" vertical="center"/>
    </xf>
    <xf numFmtId="0" fontId="46" fillId="0" borderId="0" xfId="0" applyFont="1" applyAlignment="1">
      <alignment horizontal="left"/>
    </xf>
    <xf numFmtId="0" fontId="46" fillId="0" borderId="0" xfId="0" applyFont="1"/>
    <xf numFmtId="0" fontId="34" fillId="0" borderId="31" xfId="0" applyFont="1" applyBorder="1" applyAlignment="1"/>
    <xf numFmtId="0" fontId="34" fillId="0" borderId="32" xfId="0" applyFont="1" applyBorder="1" applyAlignment="1">
      <alignment horizontal="center"/>
    </xf>
    <xf numFmtId="0" fontId="34" fillId="0" borderId="34" xfId="0" applyFont="1" applyBorder="1" applyAlignment="1"/>
    <xf numFmtId="0" fontId="34" fillId="0" borderId="18" xfId="0" applyFont="1" applyBorder="1" applyAlignment="1"/>
    <xf numFmtId="0" fontId="34" fillId="0" borderId="35" xfId="0" applyFont="1" applyBorder="1" applyAlignment="1">
      <alignment horizontal="center"/>
    </xf>
    <xf numFmtId="0" fontId="34" fillId="0" borderId="33" xfId="0" applyFont="1" applyBorder="1" applyAlignment="1">
      <alignment horizontal="center" vertical="center"/>
    </xf>
    <xf numFmtId="0" fontId="34" fillId="0" borderId="15" xfId="0" applyFont="1" applyBorder="1" applyAlignment="1">
      <alignment vertical="center"/>
    </xf>
    <xf numFmtId="0" fontId="34" fillId="0" borderId="15" xfId="0" applyFont="1" applyBorder="1" applyAlignment="1">
      <alignment horizontal="center" vertical="center"/>
    </xf>
    <xf numFmtId="0" fontId="34" fillId="0" borderId="32" xfId="0" applyFont="1" applyBorder="1" applyAlignment="1">
      <alignment horizontal="center" vertical="center"/>
    </xf>
    <xf numFmtId="0" fontId="47" fillId="0" borderId="31" xfId="0" applyFont="1" applyBorder="1" applyAlignment="1">
      <alignment horizontal="center" vertical="center"/>
    </xf>
    <xf numFmtId="0" fontId="43" fillId="7" borderId="36" xfId="0" applyFont="1" applyFill="1" applyBorder="1" applyAlignment="1">
      <alignment horizontal="left" vertical="center"/>
    </xf>
    <xf numFmtId="0" fontId="44" fillId="7" borderId="36" xfId="0" applyFont="1" applyFill="1" applyBorder="1" applyAlignment="1">
      <alignment horizontal="center" vertical="center"/>
    </xf>
    <xf numFmtId="0" fontId="45" fillId="7" borderId="36" xfId="0" applyFont="1" applyFill="1" applyBorder="1" applyAlignment="1">
      <alignment vertical="center"/>
    </xf>
    <xf numFmtId="0" fontId="48" fillId="7" borderId="36" xfId="0" applyFont="1" applyFill="1" applyBorder="1" applyAlignment="1">
      <alignment vertical="center"/>
    </xf>
    <xf numFmtId="0" fontId="49" fillId="0" borderId="0" xfId="0" applyFont="1" applyAlignment="1">
      <alignment horizontal="center" vertical="center"/>
    </xf>
    <xf numFmtId="0" fontId="51" fillId="0" borderId="0" xfId="0" applyFont="1" applyFill="1" applyAlignment="1">
      <alignment vertical="center"/>
    </xf>
    <xf numFmtId="0" fontId="14" fillId="0" borderId="0" xfId="0" applyFont="1" applyFill="1" applyAlignment="1">
      <alignment vertical="center"/>
    </xf>
    <xf numFmtId="0" fontId="14" fillId="0" borderId="0" xfId="0" applyFont="1"/>
    <xf numFmtId="0" fontId="38" fillId="0" borderId="0" xfId="0" applyFont="1"/>
    <xf numFmtId="0" fontId="34" fillId="0" borderId="37" xfId="0" applyFont="1" applyBorder="1" applyAlignment="1">
      <alignment horizontal="left" vertical="center"/>
    </xf>
    <xf numFmtId="0" fontId="34" fillId="0" borderId="10" xfId="0" applyFont="1" applyBorder="1" applyAlignment="1">
      <alignment horizontal="left" vertical="center"/>
    </xf>
    <xf numFmtId="2" fontId="34" fillId="0" borderId="18" xfId="0" applyNumberFormat="1" applyFont="1" applyBorder="1" applyAlignment="1">
      <alignment horizontal="right" vertical="center"/>
    </xf>
    <xf numFmtId="0" fontId="31" fillId="0" borderId="37" xfId="0" applyFont="1" applyBorder="1" applyAlignment="1">
      <alignment horizontal="left" vertical="center"/>
    </xf>
    <xf numFmtId="0" fontId="31" fillId="0" borderId="10" xfId="0" applyFont="1" applyBorder="1" applyAlignment="1">
      <alignment horizontal="left" vertical="center"/>
    </xf>
    <xf numFmtId="18" fontId="52" fillId="0" borderId="14" xfId="0" applyNumberFormat="1" applyFont="1" applyFill="1" applyBorder="1" applyAlignment="1">
      <alignment vertical="center"/>
    </xf>
    <xf numFmtId="0" fontId="34" fillId="0" borderId="31" xfId="0" applyFont="1" applyBorder="1" applyAlignment="1">
      <alignment vertical="center"/>
    </xf>
    <xf numFmtId="0" fontId="45" fillId="7" borderId="36" xfId="0" applyFont="1" applyFill="1" applyBorder="1" applyAlignment="1">
      <alignment horizontal="center" vertical="center"/>
    </xf>
    <xf numFmtId="0" fontId="48" fillId="7" borderId="36" xfId="0" applyFont="1" applyFill="1" applyBorder="1" applyAlignment="1">
      <alignment horizontal="right" vertical="center"/>
    </xf>
    <xf numFmtId="0" fontId="31" fillId="0" borderId="10" xfId="0" applyFont="1" applyBorder="1" applyAlignment="1">
      <alignment vertical="center"/>
    </xf>
    <xf numFmtId="0" fontId="31" fillId="0" borderId="3" xfId="0" applyFont="1" applyBorder="1" applyAlignment="1">
      <alignment vertical="center"/>
    </xf>
    <xf numFmtId="0" fontId="34" fillId="0" borderId="3" xfId="0" applyFont="1" applyFill="1" applyBorder="1" applyAlignment="1">
      <alignment vertical="center"/>
    </xf>
    <xf numFmtId="0" fontId="45" fillId="7" borderId="36" xfId="0" applyFont="1" applyFill="1" applyBorder="1" applyAlignment="1">
      <alignment horizontal="left" vertical="center"/>
    </xf>
    <xf numFmtId="0" fontId="48" fillId="7" borderId="36" xfId="0" applyFont="1" applyFill="1" applyBorder="1" applyAlignment="1">
      <alignment horizontal="left" vertical="center"/>
    </xf>
    <xf numFmtId="0" fontId="34" fillId="0" borderId="4" xfId="0" applyFont="1" applyBorder="1" applyAlignment="1">
      <alignment horizontal="center" vertical="center"/>
    </xf>
    <xf numFmtId="0" fontId="34" fillId="0" borderId="10" xfId="0" applyFont="1" applyFill="1" applyBorder="1" applyAlignment="1">
      <alignment vertical="center"/>
    </xf>
    <xf numFmtId="164" fontId="54" fillId="0" borderId="38" xfId="0" applyNumberFormat="1" applyFont="1" applyFill="1" applyBorder="1" applyAlignment="1">
      <alignment horizontal="left" vertical="center"/>
    </xf>
    <xf numFmtId="164" fontId="55" fillId="0" borderId="44" xfId="0" applyNumberFormat="1" applyFont="1" applyFill="1" applyBorder="1" applyAlignment="1">
      <alignment horizontal="left" vertical="center"/>
    </xf>
    <xf numFmtId="164" fontId="55" fillId="0" borderId="39" xfId="0" applyNumberFormat="1" applyFont="1" applyFill="1" applyBorder="1" applyAlignment="1">
      <alignment horizontal="left" vertical="center"/>
    </xf>
    <xf numFmtId="0" fontId="34" fillId="0" borderId="20" xfId="0" applyFont="1" applyBorder="1" applyAlignment="1">
      <alignment horizontal="center" vertical="center"/>
    </xf>
    <xf numFmtId="0" fontId="12" fillId="7" borderId="36" xfId="0" applyFont="1" applyFill="1" applyBorder="1" applyAlignment="1">
      <alignment vertical="center"/>
    </xf>
    <xf numFmtId="0" fontId="7" fillId="0" borderId="18" xfId="0" applyFont="1" applyFill="1" applyBorder="1" applyAlignment="1">
      <alignment vertical="center"/>
    </xf>
    <xf numFmtId="0" fontId="7" fillId="0" borderId="15" xfId="0" applyFont="1" applyFill="1" applyBorder="1" applyAlignment="1">
      <alignment vertical="center"/>
    </xf>
    <xf numFmtId="0" fontId="0" fillId="0" borderId="0" xfId="0" applyBorder="1" applyAlignment="1">
      <alignment horizontal="center" vertical="center"/>
    </xf>
    <xf numFmtId="0" fontId="7" fillId="0" borderId="0" xfId="0" applyFont="1" applyFill="1" applyBorder="1" applyAlignment="1">
      <alignment vertical="center"/>
    </xf>
    <xf numFmtId="0" fontId="34" fillId="0" borderId="19" xfId="0" applyFont="1" applyFill="1" applyBorder="1" applyAlignment="1">
      <alignment vertical="center"/>
    </xf>
    <xf numFmtId="0" fontId="34" fillId="0" borderId="16" xfId="0" applyFont="1" applyFill="1" applyBorder="1" applyAlignment="1">
      <alignment vertical="center"/>
    </xf>
    <xf numFmtId="0" fontId="58" fillId="7" borderId="36" xfId="0" applyFont="1" applyFill="1" applyBorder="1" applyAlignment="1">
      <alignment horizontal="left" vertical="center"/>
    </xf>
    <xf numFmtId="0" fontId="34" fillId="0" borderId="18" xfId="0" applyFont="1" applyFill="1" applyBorder="1" applyAlignment="1">
      <alignment vertical="center"/>
    </xf>
    <xf numFmtId="0" fontId="34" fillId="0" borderId="15" xfId="0" applyFont="1" applyFill="1" applyBorder="1" applyAlignment="1">
      <alignment vertical="center"/>
    </xf>
    <xf numFmtId="164" fontId="54" fillId="0" borderId="38" xfId="0" applyNumberFormat="1" applyFont="1" applyFill="1" applyBorder="1" applyAlignment="1">
      <alignment horizontal="center" vertical="center"/>
    </xf>
    <xf numFmtId="164" fontId="54" fillId="0" borderId="44" xfId="0" applyNumberFormat="1" applyFont="1" applyFill="1" applyBorder="1" applyAlignment="1">
      <alignment horizontal="center" vertical="center"/>
    </xf>
    <xf numFmtId="0" fontId="21" fillId="6" borderId="0" xfId="0" quotePrefix="1" applyNumberFormat="1" applyFont="1" applyFill="1" applyAlignment="1">
      <alignment vertical="center"/>
    </xf>
    <xf numFmtId="0" fontId="11" fillId="3" borderId="0" xfId="0" applyNumberFormat="1" applyFont="1" applyFill="1" applyAlignment="1">
      <alignment horizontal="left" vertical="center" indent="1"/>
    </xf>
    <xf numFmtId="0" fontId="12" fillId="3" borderId="0" xfId="0" applyNumberFormat="1" applyFont="1" applyFill="1"/>
    <xf numFmtId="0" fontId="13" fillId="3" borderId="0" xfId="0" applyNumberFormat="1" applyFont="1" applyFill="1" applyAlignment="1">
      <alignment horizontal="right"/>
    </xf>
    <xf numFmtId="0" fontId="13" fillId="3" borderId="0" xfId="0" applyNumberFormat="1" applyFont="1" applyFill="1" applyAlignment="1">
      <alignment horizontal="right" vertical="center"/>
    </xf>
    <xf numFmtId="18" fontId="52" fillId="0" borderId="46" xfId="0" applyNumberFormat="1" applyFont="1" applyFill="1" applyBorder="1" applyAlignment="1">
      <alignment vertical="center"/>
    </xf>
    <xf numFmtId="0" fontId="34" fillId="0" borderId="45" xfId="0" applyFont="1" applyBorder="1" applyAlignment="1">
      <alignment vertical="center"/>
    </xf>
    <xf numFmtId="0" fontId="34" fillId="0" borderId="0" xfId="0" applyFont="1" applyBorder="1"/>
    <xf numFmtId="18" fontId="52" fillId="0" borderId="48" xfId="0" applyNumberFormat="1" applyFont="1" applyFill="1" applyBorder="1" applyAlignment="1">
      <alignment vertical="center"/>
    </xf>
    <xf numFmtId="0" fontId="34" fillId="0" borderId="47" xfId="0" applyFont="1" applyBorder="1"/>
    <xf numFmtId="0" fontId="59" fillId="0" borderId="45" xfId="0" applyNumberFormat="1" applyFont="1" applyFill="1" applyBorder="1" applyAlignment="1">
      <alignment vertical="center" shrinkToFit="1"/>
    </xf>
    <xf numFmtId="0" fontId="60" fillId="0" borderId="0" xfId="0" applyFont="1"/>
    <xf numFmtId="0" fontId="60" fillId="0" borderId="0" xfId="0" applyFont="1" applyBorder="1"/>
    <xf numFmtId="0" fontId="59" fillId="0" borderId="0" xfId="0" applyNumberFormat="1" applyFont="1" applyFill="1" applyBorder="1" applyAlignment="1">
      <alignment vertical="center" shrinkToFit="1"/>
    </xf>
    <xf numFmtId="0" fontId="60" fillId="0" borderId="47" xfId="0" applyFont="1" applyBorder="1"/>
    <xf numFmtId="171" fontId="61" fillId="0" borderId="18" xfId="0" applyNumberFormat="1" applyFont="1" applyFill="1" applyBorder="1" applyAlignment="1">
      <alignment horizontal="left" vertical="center"/>
    </xf>
    <xf numFmtId="171" fontId="61" fillId="0" borderId="15" xfId="0" applyNumberFormat="1" applyFont="1" applyFill="1" applyBorder="1" applyAlignment="1">
      <alignment horizontal="left" vertical="center"/>
    </xf>
    <xf numFmtId="0" fontId="9" fillId="0" borderId="7" xfId="1" applyBorder="1" applyAlignment="1">
      <alignment horizontal="left" wrapText="1"/>
    </xf>
    <xf numFmtId="0" fontId="20" fillId="0" borderId="7" xfId="0" applyFont="1" applyBorder="1" applyAlignment="1">
      <alignment horizontal="left" wrapText="1"/>
    </xf>
    <xf numFmtId="0" fontId="24" fillId="0" borderId="0" xfId="0" applyFont="1"/>
    <xf numFmtId="0" fontId="21" fillId="6" borderId="0" xfId="0" applyFont="1" applyFill="1" applyAlignment="1">
      <alignment vertical="center"/>
    </xf>
    <xf numFmtId="14" fontId="0" fillId="8" borderId="1" xfId="0" applyNumberFormat="1" applyFont="1" applyFill="1" applyBorder="1" applyAlignment="1">
      <alignment horizontal="center"/>
    </xf>
    <xf numFmtId="172" fontId="65" fillId="0" borderId="0" xfId="0" applyNumberFormat="1" applyFont="1" applyBorder="1" applyAlignment="1">
      <alignment horizontal="left" vertical="center"/>
    </xf>
    <xf numFmtId="18" fontId="67" fillId="0" borderId="53" xfId="0" applyNumberFormat="1" applyFont="1" applyFill="1" applyBorder="1" applyAlignment="1">
      <alignment vertical="top"/>
    </xf>
    <xf numFmtId="0" fontId="34" fillId="0" borderId="10" xfId="0" applyFont="1" applyBorder="1"/>
    <xf numFmtId="18" fontId="67" fillId="0" borderId="55" xfId="0" applyNumberFormat="1" applyFont="1" applyFill="1" applyBorder="1" applyAlignment="1">
      <alignment vertical="top"/>
    </xf>
    <xf numFmtId="0" fontId="34" fillId="0" borderId="54" xfId="0" applyFont="1" applyBorder="1"/>
    <xf numFmtId="0" fontId="34" fillId="0" borderId="3" xfId="0" applyFont="1" applyBorder="1"/>
    <xf numFmtId="18" fontId="67" fillId="0" borderId="56" xfId="0" applyNumberFormat="1" applyFont="1" applyFill="1" applyBorder="1" applyAlignment="1">
      <alignment vertical="top"/>
    </xf>
    <xf numFmtId="18" fontId="67" fillId="0" borderId="57" xfId="0" applyNumberFormat="1" applyFont="1" applyFill="1" applyBorder="1" applyAlignment="1">
      <alignment vertical="top"/>
    </xf>
    <xf numFmtId="0" fontId="34" fillId="0" borderId="11" xfId="0" applyFont="1" applyBorder="1"/>
    <xf numFmtId="18" fontId="67" fillId="0" borderId="59" xfId="0" applyNumberFormat="1" applyFont="1" applyFill="1" applyBorder="1" applyAlignment="1">
      <alignment vertical="top"/>
    </xf>
    <xf numFmtId="0" fontId="34" fillId="0" borderId="60" xfId="0" applyFont="1" applyBorder="1"/>
    <xf numFmtId="18" fontId="67" fillId="0" borderId="61" xfId="0" applyNumberFormat="1" applyFont="1" applyFill="1" applyBorder="1" applyAlignment="1">
      <alignment vertical="top"/>
    </xf>
    <xf numFmtId="0" fontId="34" fillId="0" borderId="62" xfId="0" applyFont="1" applyBorder="1"/>
    <xf numFmtId="0" fontId="34" fillId="0" borderId="10" xfId="0" applyFont="1" applyBorder="1" applyAlignment="1">
      <alignment horizontal="center"/>
    </xf>
    <xf numFmtId="0" fontId="34" fillId="0" borderId="12" xfId="0" applyFont="1" applyBorder="1" applyAlignment="1">
      <alignment horizontal="center"/>
    </xf>
    <xf numFmtId="0" fontId="31" fillId="0" borderId="37" xfId="0" applyFont="1" applyBorder="1" applyAlignment="1">
      <alignment horizontal="center"/>
    </xf>
    <xf numFmtId="0" fontId="31" fillId="0" borderId="10" xfId="0" applyFont="1" applyBorder="1" applyAlignment="1">
      <alignment horizontal="center"/>
    </xf>
    <xf numFmtId="0" fontId="31" fillId="0" borderId="13" xfId="0" applyFont="1" applyBorder="1" applyAlignment="1">
      <alignment horizontal="center"/>
    </xf>
    <xf numFmtId="0" fontId="31" fillId="0" borderId="3" xfId="0" applyFont="1" applyBorder="1" applyAlignment="1">
      <alignment horizontal="center"/>
    </xf>
    <xf numFmtId="0" fontId="1" fillId="0" borderId="0" xfId="0" applyFont="1" applyBorder="1" applyAlignment="1">
      <alignment horizontal="left"/>
    </xf>
    <xf numFmtId="0" fontId="0" fillId="0" borderId="0" xfId="0" applyBorder="1"/>
    <xf numFmtId="0" fontId="45" fillId="7" borderId="0" xfId="0" applyFont="1" applyFill="1" applyBorder="1" applyAlignment="1">
      <alignment vertical="center"/>
    </xf>
    <xf numFmtId="0" fontId="43" fillId="7" borderId="0" xfId="0" applyFont="1" applyFill="1" applyBorder="1" applyAlignment="1">
      <alignment horizontal="left"/>
    </xf>
    <xf numFmtId="0" fontId="44" fillId="7" borderId="0" xfId="0" applyFont="1" applyFill="1" applyBorder="1" applyAlignment="1">
      <alignment horizontal="center"/>
    </xf>
    <xf numFmtId="0" fontId="0" fillId="0" borderId="0" xfId="0" applyFont="1" applyAlignment="1">
      <alignment horizontal="center"/>
    </xf>
    <xf numFmtId="0" fontId="4" fillId="2" borderId="0" xfId="0" applyFont="1" applyFill="1" applyAlignment="1">
      <alignment horizontal="right"/>
    </xf>
    <xf numFmtId="0" fontId="0" fillId="0" borderId="0" xfId="0"/>
    <xf numFmtId="0" fontId="43" fillId="7" borderId="36" xfId="0" applyFont="1" applyFill="1" applyBorder="1" applyAlignment="1">
      <alignment horizontal="left" vertical="center"/>
    </xf>
    <xf numFmtId="0" fontId="34" fillId="0" borderId="20" xfId="0" applyFont="1" applyBorder="1" applyAlignment="1">
      <alignment horizontal="center" vertical="center"/>
    </xf>
    <xf numFmtId="0" fontId="34" fillId="0" borderId="19" xfId="0" applyFont="1" applyFill="1" applyBorder="1" applyAlignment="1">
      <alignment vertical="center"/>
    </xf>
    <xf numFmtId="0" fontId="34" fillId="0" borderId="0" xfId="0" applyFont="1" applyBorder="1"/>
    <xf numFmtId="0" fontId="34" fillId="0" borderId="10" xfId="0" applyFont="1" applyBorder="1"/>
    <xf numFmtId="0" fontId="34" fillId="0" borderId="3" xfId="0" applyFont="1" applyBorder="1"/>
    <xf numFmtId="0" fontId="34" fillId="0" borderId="11" xfId="0" applyFont="1" applyBorder="1"/>
    <xf numFmtId="0" fontId="47" fillId="0" borderId="10" xfId="0" applyFont="1" applyBorder="1" applyAlignment="1">
      <alignment vertical="center"/>
    </xf>
    <xf numFmtId="0" fontId="34" fillId="0" borderId="63" xfId="0" applyFont="1" applyBorder="1"/>
    <xf numFmtId="0" fontId="47" fillId="0" borderId="64" xfId="0" applyFont="1" applyBorder="1" applyAlignment="1">
      <alignment vertical="center"/>
    </xf>
    <xf numFmtId="0" fontId="34" fillId="0" borderId="64" xfId="0" applyFont="1" applyBorder="1"/>
    <xf numFmtId="171" fontId="69" fillId="0" borderId="18" xfId="0" applyNumberFormat="1" applyFont="1" applyFill="1" applyBorder="1" applyAlignment="1">
      <alignment horizontal="left" vertical="center"/>
    </xf>
    <xf numFmtId="0" fontId="0" fillId="0" borderId="0" xfId="0"/>
    <xf numFmtId="0" fontId="0" fillId="2" borderId="0" xfId="0" applyFont="1" applyFill="1"/>
    <xf numFmtId="0" fontId="43" fillId="7" borderId="36" xfId="0" applyFont="1" applyFill="1" applyBorder="1" applyAlignment="1">
      <alignment horizontal="left" vertical="center"/>
    </xf>
    <xf numFmtId="0" fontId="34" fillId="0" borderId="20" xfId="0" applyFont="1" applyBorder="1" applyAlignment="1">
      <alignment horizontal="center" vertical="center"/>
    </xf>
    <xf numFmtId="0" fontId="34" fillId="0" borderId="19" xfId="0" applyFont="1" applyFill="1" applyBorder="1" applyAlignment="1">
      <alignment vertical="center"/>
    </xf>
    <xf numFmtId="0" fontId="34" fillId="0" borderId="0" xfId="0" applyFont="1" applyBorder="1"/>
    <xf numFmtId="0" fontId="34" fillId="0" borderId="10" xfId="0" applyFont="1" applyBorder="1"/>
    <xf numFmtId="0" fontId="34" fillId="0" borderId="3" xfId="0" applyFont="1" applyBorder="1"/>
    <xf numFmtId="0" fontId="34" fillId="0" borderId="11" xfId="0" applyFont="1" applyBorder="1"/>
    <xf numFmtId="0" fontId="47" fillId="0" borderId="10" xfId="0" applyFont="1" applyBorder="1" applyAlignment="1">
      <alignment vertical="center"/>
    </xf>
    <xf numFmtId="0" fontId="34" fillId="0" borderId="63" xfId="0" applyFont="1" applyBorder="1"/>
    <xf numFmtId="0" fontId="47" fillId="0" borderId="64" xfId="0" applyFont="1" applyBorder="1" applyAlignment="1">
      <alignment vertical="center"/>
    </xf>
    <xf numFmtId="0" fontId="34" fillId="0" borderId="64" xfId="0" applyFont="1" applyBorder="1"/>
    <xf numFmtId="171" fontId="69" fillId="0" borderId="18" xfId="0" applyNumberFormat="1" applyFont="1" applyFill="1" applyBorder="1" applyAlignment="1">
      <alignment horizontal="left" vertical="center"/>
    </xf>
    <xf numFmtId="0" fontId="70" fillId="0" borderId="0" xfId="0" applyFont="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72" fillId="0" borderId="0" xfId="0" applyFont="1" applyBorder="1"/>
    <xf numFmtId="0" fontId="73" fillId="0" borderId="0" xfId="0" applyFont="1" applyBorder="1"/>
    <xf numFmtId="0" fontId="73" fillId="0" borderId="0" xfId="0" applyFont="1" applyFill="1" applyBorder="1"/>
    <xf numFmtId="0" fontId="74" fillId="0" borderId="0" xfId="1" applyFont="1" applyFill="1" applyBorder="1"/>
    <xf numFmtId="0" fontId="75" fillId="0" borderId="0" xfId="0" applyFont="1" applyFill="1" applyBorder="1"/>
    <xf numFmtId="0" fontId="74" fillId="0" borderId="0" xfId="0" applyFont="1" applyFill="1" applyBorder="1"/>
    <xf numFmtId="0" fontId="8" fillId="0" borderId="1" xfId="0" applyFont="1" applyFill="1" applyBorder="1" applyAlignment="1" applyProtection="1">
      <alignment horizontal="center" vertical="center"/>
    </xf>
    <xf numFmtId="0" fontId="10" fillId="0" borderId="7" xfId="1" applyFont="1" applyBorder="1" applyAlignment="1">
      <alignment horizontal="left" wrapText="1"/>
    </xf>
    <xf numFmtId="0" fontId="59" fillId="8" borderId="0" xfId="0" applyFont="1" applyFill="1" applyBorder="1" applyAlignment="1">
      <alignment horizontal="left" vertical="center"/>
    </xf>
    <xf numFmtId="0" fontId="77" fillId="7" borderId="73" xfId="0" applyFont="1" applyFill="1" applyBorder="1" applyAlignment="1">
      <alignment horizontal="center" vertical="center"/>
    </xf>
    <xf numFmtId="0" fontId="71" fillId="8" borderId="73" xfId="0" applyNumberFormat="1" applyFont="1" applyFill="1" applyBorder="1" applyAlignment="1">
      <alignment horizontal="center" vertical="center"/>
    </xf>
    <xf numFmtId="0" fontId="80" fillId="0" borderId="0" xfId="0" applyFont="1" applyFill="1" applyBorder="1" applyAlignment="1">
      <alignment horizontal="left" vertical="center"/>
    </xf>
    <xf numFmtId="0" fontId="79" fillId="2" borderId="65" xfId="0" applyFont="1" applyFill="1" applyBorder="1" applyAlignment="1">
      <alignment horizontal="left" vertical="center" indent="1"/>
    </xf>
    <xf numFmtId="0" fontId="79" fillId="2" borderId="66" xfId="0" applyFont="1" applyFill="1" applyBorder="1" applyAlignment="1">
      <alignment horizontal="left" vertical="center" indent="1"/>
    </xf>
    <xf numFmtId="0" fontId="79" fillId="2" borderId="67" xfId="0" applyFont="1" applyFill="1" applyBorder="1" applyAlignment="1">
      <alignment horizontal="left" vertical="center" indent="1"/>
    </xf>
    <xf numFmtId="0" fontId="34" fillId="0" borderId="29" xfId="0" applyFont="1" applyBorder="1" applyAlignment="1">
      <alignment horizontal="left" vertical="center"/>
    </xf>
    <xf numFmtId="0" fontId="34" fillId="0" borderId="30"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17" xfId="0" applyFont="1" applyBorder="1" applyAlignment="1">
      <alignment horizontal="center" vertical="center"/>
    </xf>
    <xf numFmtId="0" fontId="34" fillId="0" borderId="22" xfId="0" applyFont="1" applyBorder="1" applyAlignment="1">
      <alignment horizontal="center" vertical="center"/>
    </xf>
    <xf numFmtId="0" fontId="34" fillId="0" borderId="16" xfId="0" applyFont="1" applyBorder="1" applyAlignment="1">
      <alignment horizontal="left" vertical="center"/>
    </xf>
    <xf numFmtId="0" fontId="34" fillId="0" borderId="15" xfId="0" applyFont="1" applyBorder="1" applyAlignment="1">
      <alignment horizontal="left" vertical="center"/>
    </xf>
    <xf numFmtId="0" fontId="34" fillId="0" borderId="17" xfId="0" applyFont="1" applyBorder="1" applyAlignment="1">
      <alignment horizontal="left" vertical="center"/>
    </xf>
    <xf numFmtId="43" fontId="34" fillId="0" borderId="16" xfId="2" applyFont="1" applyBorder="1" applyAlignment="1">
      <alignment horizontal="center" vertical="center"/>
    </xf>
    <xf numFmtId="43" fontId="34" fillId="0" borderId="15" xfId="2" applyFont="1" applyBorder="1" applyAlignment="1">
      <alignment horizontal="center" vertical="center"/>
    </xf>
    <xf numFmtId="0" fontId="45" fillId="7" borderId="36" xfId="0" applyFont="1" applyFill="1" applyBorder="1" applyAlignment="1">
      <alignment horizontal="center" vertical="center"/>
    </xf>
    <xf numFmtId="0" fontId="45" fillId="7" borderId="36" xfId="0" applyFont="1" applyFill="1" applyBorder="1" applyAlignment="1">
      <alignment horizontal="right" vertical="center"/>
    </xf>
    <xf numFmtId="0" fontId="50" fillId="0" borderId="10" xfId="0" applyFont="1" applyBorder="1" applyAlignment="1">
      <alignment horizontal="left"/>
    </xf>
    <xf numFmtId="0" fontId="50" fillId="0" borderId="10" xfId="0" applyFont="1" applyBorder="1" applyAlignment="1">
      <alignment horizontal="left" vertical="center"/>
    </xf>
    <xf numFmtId="170" fontId="45" fillId="7" borderId="36" xfId="0" applyNumberFormat="1" applyFont="1" applyFill="1" applyBorder="1" applyAlignment="1">
      <alignment horizontal="center" vertical="center" shrinkToFit="1"/>
    </xf>
    <xf numFmtId="0" fontId="24" fillId="0" borderId="0" xfId="0" applyFont="1" applyAlignment="1">
      <alignment horizontal="left" vertical="center" wrapText="1"/>
    </xf>
    <xf numFmtId="0" fontId="9" fillId="2" borderId="0" xfId="1" applyFill="1" applyAlignment="1" applyProtection="1">
      <alignment horizontal="left"/>
    </xf>
    <xf numFmtId="14" fontId="0" fillId="0" borderId="5" xfId="0" applyNumberFormat="1" applyFont="1" applyFill="1" applyBorder="1" applyAlignment="1">
      <alignment horizontal="center"/>
    </xf>
    <xf numFmtId="14" fontId="0" fillId="0" borderId="21" xfId="0" applyNumberFormat="1" applyFont="1" applyFill="1" applyBorder="1" applyAlignment="1">
      <alignment horizontal="center"/>
    </xf>
    <xf numFmtId="14" fontId="0" fillId="0" borderId="6" xfId="0" applyNumberFormat="1"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14" fontId="56" fillId="0" borderId="0" xfId="0" applyNumberFormat="1" applyFont="1" applyBorder="1" applyAlignment="1">
      <alignment horizontal="left"/>
    </xf>
    <xf numFmtId="14" fontId="56" fillId="0" borderId="2" xfId="0" applyNumberFormat="1" applyFont="1" applyBorder="1" applyAlignment="1">
      <alignment horizontal="left"/>
    </xf>
    <xf numFmtId="14" fontId="31" fillId="0" borderId="3" xfId="0" applyNumberFormat="1" applyFont="1" applyBorder="1" applyAlignment="1">
      <alignment horizontal="center" vertical="center"/>
    </xf>
    <xf numFmtId="0" fontId="31" fillId="0" borderId="3" xfId="0" applyFont="1" applyBorder="1" applyAlignment="1">
      <alignment horizontal="center" vertical="center"/>
    </xf>
    <xf numFmtId="0" fontId="31" fillId="0" borderId="3" xfId="0" applyFont="1" applyBorder="1" applyAlignment="1">
      <alignment horizontal="left" vertical="center"/>
    </xf>
    <xf numFmtId="0" fontId="35" fillId="0" borderId="0" xfId="0" applyFont="1" applyAlignment="1">
      <alignment horizontal="left"/>
    </xf>
    <xf numFmtId="165" fontId="39" fillId="0" borderId="0" xfId="0" applyNumberFormat="1" applyFont="1" applyFill="1" applyBorder="1" applyAlignment="1">
      <alignment horizontal="center" vertical="center"/>
    </xf>
    <xf numFmtId="0" fontId="45" fillId="7" borderId="10" xfId="0" applyFont="1" applyFill="1" applyBorder="1" applyAlignment="1">
      <alignment horizontal="center" vertical="center"/>
    </xf>
    <xf numFmtId="0" fontId="0" fillId="0" borderId="11" xfId="0" applyBorder="1" applyAlignment="1">
      <alignment horizontal="center"/>
    </xf>
    <xf numFmtId="170" fontId="45" fillId="7" borderId="36" xfId="0" applyNumberFormat="1" applyFont="1" applyFill="1" applyBorder="1" applyAlignment="1">
      <alignment horizontal="center" vertical="center"/>
    </xf>
    <xf numFmtId="2" fontId="34" fillId="0" borderId="15" xfId="0" applyNumberFormat="1" applyFont="1" applyBorder="1" applyAlignment="1">
      <alignment horizontal="right"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2" fontId="34" fillId="0" borderId="18" xfId="0" applyNumberFormat="1" applyFont="1" applyBorder="1" applyAlignment="1">
      <alignment horizontal="right" vertical="center"/>
    </xf>
    <xf numFmtId="0" fontId="1" fillId="2" borderId="0" xfId="0" applyFont="1" applyFill="1" applyAlignment="1">
      <alignment horizontal="right"/>
    </xf>
    <xf numFmtId="14"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left" vertical="center"/>
    </xf>
    <xf numFmtId="165" fontId="41" fillId="0" borderId="0" xfId="0" applyNumberFormat="1" applyFont="1" applyFill="1" applyBorder="1" applyAlignment="1">
      <alignment horizontal="left" vertical="center"/>
    </xf>
    <xf numFmtId="165" fontId="41" fillId="0" borderId="0" xfId="0" applyNumberFormat="1" applyFont="1" applyFill="1" applyBorder="1" applyAlignment="1">
      <alignment horizontal="right" vertical="center"/>
    </xf>
    <xf numFmtId="166" fontId="53" fillId="7" borderId="50" xfId="0" applyNumberFormat="1" applyFont="1" applyFill="1" applyBorder="1" applyAlignment="1">
      <alignment horizontal="center" vertical="center"/>
    </xf>
    <xf numFmtId="166" fontId="53" fillId="7" borderId="51" xfId="0" applyNumberFormat="1" applyFont="1" applyFill="1" applyBorder="1" applyAlignment="1">
      <alignment horizontal="center" vertical="center"/>
    </xf>
    <xf numFmtId="0" fontId="38" fillId="0" borderId="40" xfId="0" applyNumberFormat="1" applyFont="1" applyFill="1" applyBorder="1" applyAlignment="1">
      <alignment horizontal="center" vertical="center" shrinkToFit="1"/>
    </xf>
    <xf numFmtId="0" fontId="38" fillId="0" borderId="0" xfId="0" applyNumberFormat="1" applyFont="1" applyFill="1" applyBorder="1" applyAlignment="1">
      <alignment horizontal="center" vertical="center" shrinkToFit="1"/>
    </xf>
    <xf numFmtId="0" fontId="38" fillId="0" borderId="41" xfId="0" applyNumberFormat="1" applyFont="1" applyFill="1" applyBorder="1" applyAlignment="1">
      <alignment horizontal="center" vertical="center" shrinkToFit="1"/>
    </xf>
    <xf numFmtId="166" fontId="53" fillId="7" borderId="49" xfId="0" applyNumberFormat="1" applyFont="1" applyFill="1" applyBorder="1" applyAlignment="1">
      <alignment horizontal="center" vertical="center"/>
    </xf>
    <xf numFmtId="0" fontId="38" fillId="0" borderId="42" xfId="0" applyNumberFormat="1" applyFont="1" applyFill="1" applyBorder="1" applyAlignment="1">
      <alignment horizontal="center" vertical="center" shrinkToFit="1"/>
    </xf>
    <xf numFmtId="0" fontId="38" fillId="0" borderId="36" xfId="0" applyNumberFormat="1" applyFont="1" applyFill="1" applyBorder="1" applyAlignment="1">
      <alignment horizontal="center" vertical="center" shrinkToFit="1"/>
    </xf>
    <xf numFmtId="0" fontId="38" fillId="0" borderId="43" xfId="0" applyNumberFormat="1" applyFont="1" applyFill="1" applyBorder="1" applyAlignment="1">
      <alignment horizontal="center" vertical="center" shrinkToFit="1"/>
    </xf>
    <xf numFmtId="165" fontId="41" fillId="0" borderId="0" xfId="0" applyNumberFormat="1" applyFont="1" applyFill="1" applyBorder="1" applyAlignment="1">
      <alignment horizontal="center" vertical="center"/>
    </xf>
    <xf numFmtId="0" fontId="34" fillId="0" borderId="40" xfId="0" applyNumberFormat="1" applyFont="1" applyFill="1" applyBorder="1" applyAlignment="1">
      <alignment horizontal="center" vertical="center"/>
    </xf>
    <xf numFmtId="0" fontId="34" fillId="0" borderId="41"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42" xfId="0" applyNumberFormat="1" applyFont="1" applyFill="1" applyBorder="1" applyAlignment="1">
      <alignment horizontal="center" vertical="center"/>
    </xf>
    <xf numFmtId="0" fontId="34" fillId="0" borderId="43" xfId="0" applyNumberFormat="1" applyFont="1" applyFill="1" applyBorder="1" applyAlignment="1">
      <alignment horizontal="center" vertical="center"/>
    </xf>
    <xf numFmtId="166" fontId="57" fillId="7" borderId="50" xfId="0" applyNumberFormat="1" applyFont="1" applyFill="1" applyBorder="1" applyAlignment="1">
      <alignment horizontal="center" vertical="center"/>
    </xf>
    <xf numFmtId="166" fontId="57" fillId="7" borderId="51" xfId="0" applyNumberFormat="1" applyFont="1" applyFill="1" applyBorder="1" applyAlignment="1">
      <alignment horizontal="center" vertical="center"/>
    </xf>
    <xf numFmtId="166" fontId="57" fillId="7" borderId="49" xfId="0" applyNumberFormat="1" applyFont="1" applyFill="1" applyBorder="1" applyAlignment="1">
      <alignment horizontal="center" vertical="center"/>
    </xf>
    <xf numFmtId="0" fontId="45" fillId="7" borderId="0" xfId="0" applyFont="1" applyFill="1" applyBorder="1" applyAlignment="1">
      <alignment horizontal="center" vertical="center"/>
    </xf>
    <xf numFmtId="0" fontId="63" fillId="0" borderId="0" xfId="0" applyFont="1" applyBorder="1" applyAlignment="1">
      <alignment horizontal="left" vertical="top"/>
    </xf>
    <xf numFmtId="0" fontId="63" fillId="0" borderId="2" xfId="0" applyFont="1" applyBorder="1" applyAlignment="1">
      <alignment horizontal="left" vertical="top"/>
    </xf>
    <xf numFmtId="169" fontId="27" fillId="0" borderId="0" xfId="0" applyNumberFormat="1" applyFont="1" applyBorder="1" applyAlignment="1">
      <alignment horizontal="left"/>
    </xf>
    <xf numFmtId="165" fontId="28" fillId="0" borderId="0" xfId="0" applyNumberFormat="1" applyFont="1" applyFill="1" applyBorder="1" applyAlignment="1">
      <alignment horizontal="center" vertical="center"/>
    </xf>
    <xf numFmtId="172" fontId="64" fillId="0" borderId="0" xfId="0" applyNumberFormat="1" applyFont="1" applyBorder="1" applyAlignment="1">
      <alignment horizontal="left" vertical="center"/>
    </xf>
    <xf numFmtId="172" fontId="64" fillId="0" borderId="2" xfId="0" applyNumberFormat="1" applyFont="1" applyBorder="1" applyAlignment="1">
      <alignment horizontal="left" vertical="center"/>
    </xf>
    <xf numFmtId="0" fontId="68" fillId="0" borderId="0" xfId="0" applyNumberFormat="1" applyFont="1" applyFill="1" applyBorder="1" applyAlignment="1">
      <alignment horizontal="right" vertical="top"/>
    </xf>
    <xf numFmtId="0" fontId="68" fillId="0" borderId="54" xfId="0" applyNumberFormat="1" applyFont="1" applyFill="1" applyBorder="1" applyAlignment="1">
      <alignment horizontal="right" vertical="top"/>
    </xf>
    <xf numFmtId="0" fontId="66" fillId="0" borderId="58" xfId="0" applyNumberFormat="1" applyFont="1" applyFill="1" applyBorder="1" applyAlignment="1">
      <alignment horizontal="right" vertical="top"/>
    </xf>
    <xf numFmtId="0" fontId="66" fillId="0" borderId="0" xfId="0" applyNumberFormat="1" applyFont="1" applyFill="1" applyBorder="1" applyAlignment="1">
      <alignment horizontal="right" vertical="top"/>
    </xf>
    <xf numFmtId="0" fontId="45" fillId="7" borderId="0" xfId="0" applyFont="1" applyFill="1" applyBorder="1" applyAlignment="1">
      <alignment horizontal="center"/>
    </xf>
    <xf numFmtId="0" fontId="24" fillId="0" borderId="0" xfId="0" applyFont="1" applyAlignment="1">
      <alignment horizontal="left" vertical="top" wrapText="1"/>
    </xf>
    <xf numFmtId="0" fontId="50" fillId="0" borderId="3" xfId="0" applyFont="1" applyFill="1" applyBorder="1" applyAlignment="1">
      <alignment horizontal="left" shrinkToFit="1"/>
    </xf>
    <xf numFmtId="0" fontId="50" fillId="0" borderId="10" xfId="0" applyFont="1" applyFill="1" applyBorder="1" applyAlignment="1">
      <alignment horizontal="left" shrinkToFit="1"/>
    </xf>
    <xf numFmtId="0" fontId="66" fillId="0" borderId="54" xfId="0" applyNumberFormat="1" applyFont="1" applyFill="1" applyBorder="1" applyAlignment="1">
      <alignment horizontal="right" vertical="top"/>
    </xf>
    <xf numFmtId="0" fontId="1" fillId="0" borderId="52" xfId="0" applyFont="1" applyBorder="1" applyAlignment="1">
      <alignment horizontal="right"/>
    </xf>
    <xf numFmtId="0" fontId="48" fillId="7" borderId="0" xfId="0" applyFont="1" applyFill="1" applyBorder="1" applyAlignment="1">
      <alignment horizontal="center"/>
    </xf>
    <xf numFmtId="0" fontId="34" fillId="0" borderId="3" xfId="0" applyFont="1" applyBorder="1" applyAlignment="1">
      <alignment horizontal="center"/>
    </xf>
    <xf numFmtId="0" fontId="34" fillId="0" borderId="56" xfId="0" applyFont="1" applyBorder="1" applyAlignment="1">
      <alignment horizontal="center"/>
    </xf>
    <xf numFmtId="0" fontId="31" fillId="0" borderId="13" xfId="0" applyFont="1" applyBorder="1" applyAlignment="1">
      <alignment horizontal="left"/>
    </xf>
    <xf numFmtId="0" fontId="31" fillId="0" borderId="3" xfId="0" applyFont="1" applyBorder="1" applyAlignment="1">
      <alignment horizontal="left"/>
    </xf>
    <xf numFmtId="0" fontId="34" fillId="0" borderId="10" xfId="0" applyFont="1" applyBorder="1" applyAlignment="1">
      <alignment horizontal="center"/>
    </xf>
    <xf numFmtId="0" fontId="34" fillId="0" borderId="53" xfId="0" applyFont="1" applyBorder="1" applyAlignment="1">
      <alignment horizontal="center"/>
    </xf>
    <xf numFmtId="0" fontId="31" fillId="0" borderId="37" xfId="0" applyFont="1" applyBorder="1" applyAlignment="1">
      <alignment horizontal="left"/>
    </xf>
    <xf numFmtId="0" fontId="31" fillId="0" borderId="10" xfId="0" applyFont="1" applyBorder="1" applyAlignment="1">
      <alignment horizontal="left"/>
    </xf>
  </cellXfs>
  <cellStyles count="4">
    <cellStyle name="Comma" xfId="2" builtinId="3"/>
    <cellStyle name="Hyperlink" xfId="1" builtinId="8"/>
    <cellStyle name="Hyperlink 2" xfId="3" xr:uid="{00000000-0005-0000-0000-000002000000}"/>
    <cellStyle name="Normal" xfId="0" builtinId="0"/>
  </cellStyles>
  <dxfs count="18">
    <dxf>
      <font>
        <color theme="5"/>
      </font>
    </dxf>
    <dxf>
      <font>
        <color theme="5"/>
      </font>
    </dxf>
    <dxf>
      <font>
        <b/>
        <i val="0"/>
      </font>
      <fill>
        <patternFill>
          <bgColor theme="0" tint="-0.14996795556505021"/>
        </patternFill>
      </fill>
    </dxf>
    <dxf>
      <font>
        <condense val="0"/>
        <extend val="0"/>
        <color indexed="9"/>
      </font>
      <fill>
        <patternFill>
          <bgColor theme="4"/>
        </patternFill>
      </fill>
    </dxf>
    <dxf>
      <font>
        <b/>
        <i val="0"/>
      </font>
      <fill>
        <patternFill>
          <bgColor theme="0" tint="-0.14996795556505021"/>
        </patternFill>
      </fill>
    </dxf>
    <dxf>
      <font>
        <condense val="0"/>
        <extend val="0"/>
        <color indexed="9"/>
      </font>
      <fill>
        <patternFill>
          <bgColor theme="4"/>
        </patternFill>
      </fill>
    </dxf>
    <dxf>
      <font>
        <b val="0"/>
        <i val="0"/>
        <color theme="0" tint="-0.34998626667073579"/>
      </font>
    </dxf>
    <dxf>
      <font>
        <color theme="0" tint="-0.34998626667073579"/>
      </font>
    </dxf>
    <dxf>
      <font>
        <b val="0"/>
        <i val="0"/>
        <color theme="0" tint="-0.34998626667073579"/>
      </font>
    </dxf>
    <dxf>
      <font>
        <color theme="0" tint="-0.34998626667073579"/>
      </font>
    </dxf>
    <dxf>
      <font>
        <color theme="5"/>
      </font>
    </dxf>
    <dxf>
      <font>
        <b/>
        <i val="0"/>
      </font>
    </dxf>
    <dxf>
      <fill>
        <patternFill>
          <bgColor theme="4" tint="0.59996337778862885"/>
        </patternFill>
      </fill>
    </dxf>
    <dxf>
      <font>
        <color theme="0"/>
      </font>
      <fill>
        <patternFill>
          <bgColor theme="5" tint="-0.24994659260841701"/>
        </patternFill>
      </fill>
    </dxf>
    <dxf>
      <font>
        <color theme="5"/>
      </font>
    </dxf>
    <dxf>
      <font>
        <b/>
        <i val="0"/>
      </font>
    </dxf>
    <dxf>
      <fill>
        <patternFill>
          <bgColor theme="4" tint="0.59996337778862885"/>
        </patternFill>
      </fill>
    </dxf>
    <dxf>
      <font>
        <color theme="0"/>
      </font>
      <fill>
        <patternFill>
          <bgColor theme="5"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47625</xdr:rowOff>
    </xdr:from>
    <xdr:to>
      <xdr:col>5</xdr:col>
      <xdr:colOff>1466849</xdr:colOff>
      <xdr:row>0</xdr:row>
      <xdr:rowOff>358378</xdr:rowOff>
    </xdr:to>
    <xdr:pic>
      <xdr:nvPicPr>
        <xdr:cNvPr id="4" name="Picture 3">
          <a:extLst>
            <a:ext uri="{FF2B5EF4-FFF2-40B4-BE49-F238E27FC236}">
              <a16:creationId xmlns:a16="http://schemas.microsoft.com/office/drawing/2014/main" id="{3B72079F-C0B4-430B-ACFD-9382F0D18F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4425" y="47625"/>
          <a:ext cx="1381124" cy="310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102532</xdr:colOff>
      <xdr:row>0</xdr:row>
      <xdr:rowOff>0</xdr:rowOff>
    </xdr:from>
    <xdr:to>
      <xdr:col>39</xdr:col>
      <xdr:colOff>1791</xdr:colOff>
      <xdr:row>0</xdr:row>
      <xdr:rowOff>292894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2579" y="0"/>
          <a:ext cx="1188384" cy="2928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39780</xdr:colOff>
      <xdr:row>0</xdr:row>
      <xdr:rowOff>0</xdr:rowOff>
    </xdr:from>
    <xdr:to>
      <xdr:col>35</xdr:col>
      <xdr:colOff>107575</xdr:colOff>
      <xdr:row>0</xdr:row>
      <xdr:rowOff>292894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9840" y="0"/>
          <a:ext cx="1190177" cy="2928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44902</xdr:colOff>
      <xdr:row>4</xdr:row>
      <xdr:rowOff>43544</xdr:rowOff>
    </xdr:from>
    <xdr:to>
      <xdr:col>16</xdr:col>
      <xdr:colOff>1394731</xdr:colOff>
      <xdr:row>4</xdr:row>
      <xdr:rowOff>386444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27177" y="853169"/>
          <a:ext cx="1521279" cy="34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66675</xdr:colOff>
      <xdr:row>0</xdr:row>
      <xdr:rowOff>0</xdr:rowOff>
    </xdr:from>
    <xdr:to>
      <xdr:col>22</xdr:col>
      <xdr:colOff>0</xdr:colOff>
      <xdr:row>0</xdr:row>
      <xdr:rowOff>292894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3515" y="0"/>
          <a:ext cx="1190625" cy="292894"/>
        </a:xfrm>
        <a:prstGeom prst="rect">
          <a:avLst/>
        </a:prstGeom>
      </xdr:spPr>
    </xdr:pic>
    <xdr:clientData/>
  </xdr:twoCellAnchor>
</xdr:wsDr>
</file>

<file path=xl/theme/theme1.xml><?xml version="1.0" encoding="utf-8"?>
<a:theme xmlns:a="http://schemas.openxmlformats.org/drawingml/2006/main" name="Office Theme">
  <a:themeElements>
    <a:clrScheme name="V42-BluePurple">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personal-planner.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endars/personal-planner.html" TargetMode="External"/><Relationship Id="rId1" Type="http://schemas.openxmlformats.org/officeDocument/2006/relationships/hyperlink" Target="https://www.vertex42.com/calendar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endars/personal-planner.html" TargetMode="External"/><Relationship Id="rId1" Type="http://schemas.openxmlformats.org/officeDocument/2006/relationships/hyperlink" Target="https://www.vertex42.com/calendar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ertex42.com/calendars/personal-planner.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vertex42.com/calendars/personal-planner.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ertex42.com/calendars/personal-planner.html" TargetMode="External"/><Relationship Id="rId1" Type="http://schemas.openxmlformats.org/officeDocument/2006/relationships/hyperlink" Target="https://www.vertex42.com/calendars/"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calendars/personal-plann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showGridLines="0" tabSelected="1" workbookViewId="0">
      <selection activeCell="D10" sqref="D10"/>
    </sheetView>
  </sheetViews>
  <sheetFormatPr defaultRowHeight="12.75" x14ac:dyDescent="0.2"/>
  <cols>
    <col min="1" max="1" width="8.7109375" customWidth="1"/>
    <col min="2" max="2" width="5.140625" customWidth="1"/>
    <col min="3" max="3" width="10.7109375" customWidth="1"/>
    <col min="4" max="4" width="11.7109375" customWidth="1"/>
    <col min="5" max="5" width="31.85546875" customWidth="1"/>
    <col min="6" max="6" width="22.85546875" customWidth="1"/>
  </cols>
  <sheetData>
    <row r="1" spans="1:6" ht="33" customHeight="1" x14ac:dyDescent="0.2">
      <c r="A1" s="255" t="s">
        <v>112</v>
      </c>
      <c r="B1" s="256"/>
      <c r="C1" s="256"/>
      <c r="D1" s="256"/>
      <c r="E1" s="256"/>
      <c r="F1" s="257"/>
    </row>
    <row r="2" spans="1:6" ht="14.25" customHeight="1" x14ac:dyDescent="0.2">
      <c r="A2" s="238"/>
      <c r="B2" s="204"/>
      <c r="C2" s="204"/>
      <c r="D2" s="204"/>
      <c r="E2" s="204"/>
      <c r="F2" s="239"/>
    </row>
    <row r="3" spans="1:6" ht="14.25" customHeight="1" x14ac:dyDescent="0.2">
      <c r="A3" s="238"/>
      <c r="B3" s="204"/>
      <c r="C3" s="204"/>
      <c r="D3" s="204"/>
      <c r="E3" s="204"/>
      <c r="F3" s="239"/>
    </row>
    <row r="4" spans="1:6" ht="14.25" customHeight="1" x14ac:dyDescent="0.2">
      <c r="A4" s="238"/>
      <c r="B4" s="204"/>
      <c r="C4" s="204"/>
      <c r="D4" s="204"/>
      <c r="E4" s="204"/>
      <c r="F4" s="239"/>
    </row>
    <row r="5" spans="1:6" s="223" customFormat="1" ht="14.25" customHeight="1" x14ac:dyDescent="0.2">
      <c r="A5" s="238"/>
      <c r="B5" s="204"/>
      <c r="C5" s="204"/>
      <c r="D5" s="204"/>
      <c r="E5" s="204"/>
      <c r="F5" s="239"/>
    </row>
    <row r="6" spans="1:6" s="223" customFormat="1" ht="14.25" customHeight="1" x14ac:dyDescent="0.2">
      <c r="A6" s="238"/>
      <c r="B6" s="204"/>
      <c r="C6" s="204"/>
      <c r="D6" s="204"/>
      <c r="E6" s="204"/>
      <c r="F6" s="239"/>
    </row>
    <row r="7" spans="1:6" s="223" customFormat="1" ht="14.25" customHeight="1" x14ac:dyDescent="0.2">
      <c r="A7" s="238"/>
      <c r="B7" s="204"/>
      <c r="C7" s="204"/>
      <c r="D7" s="204"/>
      <c r="E7" s="204"/>
      <c r="F7" s="239"/>
    </row>
    <row r="8" spans="1:6" s="223" customFormat="1" ht="14.25" customHeight="1" x14ac:dyDescent="0.2">
      <c r="A8" s="238"/>
      <c r="B8" s="251" t="s">
        <v>165</v>
      </c>
      <c r="D8" s="204"/>
      <c r="E8" s="204"/>
      <c r="F8" s="239"/>
    </row>
    <row r="9" spans="1:6" s="223" customFormat="1" ht="14.25" customHeight="1" x14ac:dyDescent="0.2">
      <c r="A9" s="238"/>
      <c r="B9" s="204"/>
      <c r="D9" s="204"/>
      <c r="E9" s="204"/>
      <c r="F9" s="239"/>
    </row>
    <row r="10" spans="1:6" s="223" customFormat="1" ht="18" customHeight="1" x14ac:dyDescent="0.2">
      <c r="A10" s="238"/>
      <c r="B10" s="204"/>
      <c r="C10" s="252" t="s">
        <v>1</v>
      </c>
      <c r="D10" s="253">
        <v>2020</v>
      </c>
      <c r="F10" s="239"/>
    </row>
    <row r="11" spans="1:6" s="223" customFormat="1" ht="14.25" customHeight="1" x14ac:dyDescent="0.2">
      <c r="A11" s="238"/>
      <c r="B11" s="204"/>
      <c r="D11" s="204"/>
      <c r="E11" s="204"/>
      <c r="F11" s="239"/>
    </row>
    <row r="12" spans="1:6" s="223" customFormat="1" ht="14.25" customHeight="1" x14ac:dyDescent="0.2">
      <c r="A12" s="238"/>
      <c r="B12" s="251" t="s">
        <v>166</v>
      </c>
      <c r="D12" s="204"/>
      <c r="E12" s="204"/>
      <c r="F12" s="239"/>
    </row>
    <row r="13" spans="1:6" s="223" customFormat="1" ht="14.25" customHeight="1" x14ac:dyDescent="0.2">
      <c r="A13" s="238"/>
      <c r="B13" s="204"/>
      <c r="D13" s="204"/>
      <c r="E13" s="204"/>
      <c r="F13" s="239"/>
    </row>
    <row r="14" spans="1:6" s="223" customFormat="1" ht="14.25" customHeight="1" x14ac:dyDescent="0.2">
      <c r="A14" s="238"/>
      <c r="B14" s="251" t="s">
        <v>167</v>
      </c>
      <c r="D14" s="204"/>
      <c r="E14" s="204"/>
      <c r="F14" s="239"/>
    </row>
    <row r="15" spans="1:6" s="223" customFormat="1" ht="14.25" customHeight="1" x14ac:dyDescent="0.2">
      <c r="A15" s="238"/>
      <c r="B15" s="204"/>
      <c r="D15" s="204"/>
      <c r="E15" s="204"/>
      <c r="F15" s="239"/>
    </row>
    <row r="16" spans="1:6" ht="14.25" customHeight="1" x14ac:dyDescent="0.2">
      <c r="A16" s="238"/>
      <c r="B16" s="251" t="s">
        <v>168</v>
      </c>
      <c r="D16" s="204"/>
      <c r="E16" s="204"/>
      <c r="F16" s="239"/>
    </row>
    <row r="17" spans="1:6" ht="14.25" customHeight="1" x14ac:dyDescent="0.2">
      <c r="A17" s="238"/>
      <c r="B17" s="204"/>
      <c r="D17" s="204"/>
      <c r="E17" s="204"/>
      <c r="F17" s="239"/>
    </row>
    <row r="18" spans="1:6" ht="14.25" customHeight="1" x14ac:dyDescent="0.2">
      <c r="A18" s="238"/>
      <c r="B18" s="243" t="s">
        <v>149</v>
      </c>
      <c r="D18" s="204"/>
      <c r="E18" s="204"/>
      <c r="F18" s="239"/>
    </row>
    <row r="19" spans="1:6" ht="14.25" customHeight="1" x14ac:dyDescent="0.2">
      <c r="A19" s="238"/>
      <c r="B19" s="244" t="s">
        <v>155</v>
      </c>
      <c r="D19" s="204"/>
      <c r="E19" s="204"/>
      <c r="F19" s="239"/>
    </row>
    <row r="20" spans="1:6" s="223" customFormat="1" ht="14.25" customHeight="1" x14ac:dyDescent="0.2">
      <c r="A20" s="238"/>
      <c r="B20" s="244" t="s">
        <v>156</v>
      </c>
      <c r="D20" s="204"/>
      <c r="E20" s="204"/>
      <c r="F20" s="239"/>
    </row>
    <row r="21" spans="1:6" s="223" customFormat="1" ht="14.25" customHeight="1" x14ac:dyDescent="0.2">
      <c r="A21" s="238"/>
      <c r="B21" s="245" t="s">
        <v>157</v>
      </c>
      <c r="D21" s="204"/>
      <c r="E21" s="204"/>
      <c r="F21" s="239"/>
    </row>
    <row r="22" spans="1:6" ht="14.25" customHeight="1" x14ac:dyDescent="0.2">
      <c r="A22" s="238"/>
      <c r="B22" s="204"/>
      <c r="D22" s="204"/>
      <c r="E22" s="204"/>
      <c r="F22" s="239"/>
    </row>
    <row r="23" spans="1:6" s="223" customFormat="1" ht="14.25" customHeight="1" x14ac:dyDescent="0.2">
      <c r="A23" s="238"/>
      <c r="B23" s="243" t="s">
        <v>154</v>
      </c>
      <c r="D23" s="204"/>
      <c r="E23" s="204"/>
      <c r="F23" s="239"/>
    </row>
    <row r="24" spans="1:6" s="223" customFormat="1" ht="14.25" customHeight="1" x14ac:dyDescent="0.2">
      <c r="A24" s="238"/>
      <c r="B24" s="244" t="s">
        <v>162</v>
      </c>
      <c r="D24" s="204"/>
      <c r="E24" s="204"/>
      <c r="F24" s="239"/>
    </row>
    <row r="25" spans="1:6" s="223" customFormat="1" ht="14.25" customHeight="1" x14ac:dyDescent="0.2">
      <c r="A25" s="238"/>
      <c r="B25" s="245" t="s">
        <v>163</v>
      </c>
      <c r="D25" s="204"/>
      <c r="E25" s="204"/>
      <c r="F25" s="239"/>
    </row>
    <row r="26" spans="1:6" s="223" customFormat="1" ht="14.25" customHeight="1" x14ac:dyDescent="0.2">
      <c r="A26" s="238"/>
      <c r="B26" s="245" t="s">
        <v>164</v>
      </c>
      <c r="D26" s="204"/>
      <c r="E26" s="204"/>
      <c r="F26" s="239"/>
    </row>
    <row r="27" spans="1:6" ht="14.25" customHeight="1" x14ac:dyDescent="0.2">
      <c r="A27" s="238"/>
      <c r="B27" s="204"/>
      <c r="D27" s="204"/>
      <c r="E27" s="204"/>
      <c r="F27" s="239"/>
    </row>
    <row r="28" spans="1:6" ht="14.25" customHeight="1" x14ac:dyDescent="0.2">
      <c r="A28" s="238"/>
      <c r="B28" s="243" t="s">
        <v>150</v>
      </c>
      <c r="D28" s="204"/>
      <c r="E28" s="204"/>
      <c r="F28" s="239"/>
    </row>
    <row r="29" spans="1:6" s="223" customFormat="1" ht="14.25" customHeight="1" x14ac:dyDescent="0.2">
      <c r="A29" s="238"/>
      <c r="B29" s="244" t="s">
        <v>151</v>
      </c>
      <c r="D29" s="204"/>
      <c r="E29" s="204"/>
      <c r="F29" s="239"/>
    </row>
    <row r="30" spans="1:6" s="223" customFormat="1" ht="14.25" customHeight="1" x14ac:dyDescent="0.2">
      <c r="A30" s="238"/>
      <c r="B30" s="245" t="s">
        <v>152</v>
      </c>
      <c r="D30" s="204"/>
      <c r="E30" s="204"/>
      <c r="F30" s="239"/>
    </row>
    <row r="31" spans="1:6" s="223" customFormat="1" ht="14.25" customHeight="1" x14ac:dyDescent="0.2">
      <c r="A31" s="238"/>
      <c r="B31" s="245" t="s">
        <v>153</v>
      </c>
      <c r="D31" s="204"/>
      <c r="E31" s="204"/>
      <c r="F31" s="239"/>
    </row>
    <row r="32" spans="1:6" ht="14.25" customHeight="1" x14ac:dyDescent="0.2">
      <c r="A32" s="238"/>
      <c r="B32" s="204"/>
      <c r="D32" s="204"/>
      <c r="E32" s="204"/>
      <c r="F32" s="239"/>
    </row>
    <row r="33" spans="1:6" s="223" customFormat="1" ht="14.25" customHeight="1" x14ac:dyDescent="0.2">
      <c r="A33" s="238"/>
      <c r="B33" s="245" t="s">
        <v>158</v>
      </c>
      <c r="D33" s="204"/>
      <c r="E33" s="204"/>
      <c r="F33" s="239"/>
    </row>
    <row r="34" spans="1:6" s="223" customFormat="1" ht="14.25" customHeight="1" x14ac:dyDescent="0.2">
      <c r="A34" s="238"/>
      <c r="B34" s="245" t="s">
        <v>159</v>
      </c>
      <c r="D34" s="204"/>
      <c r="E34" s="204"/>
      <c r="F34" s="239"/>
    </row>
    <row r="35" spans="1:6" s="223" customFormat="1" ht="14.25" customHeight="1" x14ac:dyDescent="0.2">
      <c r="A35" s="238"/>
      <c r="B35" s="245" t="s">
        <v>160</v>
      </c>
      <c r="D35" s="204"/>
      <c r="E35" s="204"/>
      <c r="F35" s="239"/>
    </row>
    <row r="36" spans="1:6" s="223" customFormat="1" ht="14.25" customHeight="1" x14ac:dyDescent="0.2">
      <c r="A36" s="238"/>
      <c r="B36" s="204"/>
      <c r="D36" s="204"/>
      <c r="E36" s="204"/>
      <c r="F36" s="239"/>
    </row>
    <row r="37" spans="1:6" s="223" customFormat="1" ht="14.25" customHeight="1" x14ac:dyDescent="0.2">
      <c r="A37" s="238"/>
      <c r="B37" s="204"/>
      <c r="D37" s="204"/>
      <c r="E37" s="204"/>
      <c r="F37" s="239"/>
    </row>
    <row r="38" spans="1:6" s="223" customFormat="1" ht="14.25" customHeight="1" x14ac:dyDescent="0.2">
      <c r="A38" s="238"/>
      <c r="B38" s="204"/>
      <c r="D38" s="204"/>
      <c r="E38" s="204"/>
      <c r="F38" s="239"/>
    </row>
    <row r="39" spans="1:6" s="223" customFormat="1" ht="14.25" customHeight="1" x14ac:dyDescent="0.2">
      <c r="A39" s="238"/>
      <c r="B39" s="204"/>
      <c r="D39" s="204"/>
      <c r="E39" s="204"/>
      <c r="F39" s="239"/>
    </row>
    <row r="40" spans="1:6" s="223" customFormat="1" ht="14.25" customHeight="1" x14ac:dyDescent="0.2">
      <c r="A40" s="238"/>
      <c r="B40" s="204"/>
      <c r="D40" s="204"/>
      <c r="E40" s="204"/>
      <c r="F40" s="239"/>
    </row>
    <row r="41" spans="1:6" ht="14.25" customHeight="1" x14ac:dyDescent="0.2">
      <c r="A41" s="238"/>
      <c r="B41" s="254" t="s">
        <v>121</v>
      </c>
      <c r="D41" s="204"/>
      <c r="E41" s="204"/>
      <c r="F41" s="239"/>
    </row>
    <row r="42" spans="1:6" ht="14.25" customHeight="1" x14ac:dyDescent="0.2">
      <c r="A42" s="238"/>
      <c r="B42" s="246" t="s">
        <v>147</v>
      </c>
      <c r="D42" s="204"/>
      <c r="E42" s="204"/>
      <c r="F42" s="239"/>
    </row>
    <row r="43" spans="1:6" ht="14.25" customHeight="1" x14ac:dyDescent="0.2">
      <c r="A43" s="238"/>
      <c r="B43" s="247" t="s">
        <v>170</v>
      </c>
      <c r="D43" s="204"/>
      <c r="E43" s="204"/>
      <c r="F43" s="239"/>
    </row>
    <row r="44" spans="1:6" ht="14.25" customHeight="1" x14ac:dyDescent="0.2">
      <c r="A44" s="238"/>
      <c r="B44" s="248" t="s">
        <v>169</v>
      </c>
      <c r="D44" s="204"/>
      <c r="E44" s="204"/>
      <c r="F44" s="239"/>
    </row>
    <row r="45" spans="1:6" ht="14.25" customHeight="1" x14ac:dyDescent="0.2">
      <c r="A45" s="238"/>
      <c r="B45" s="204"/>
      <c r="C45" s="204"/>
      <c r="D45" s="204"/>
      <c r="E45" s="204"/>
      <c r="F45" s="239"/>
    </row>
    <row r="46" spans="1:6" ht="14.25" customHeight="1" x14ac:dyDescent="0.2">
      <c r="A46" s="240"/>
      <c r="B46" s="241"/>
      <c r="C46" s="241"/>
      <c r="D46" s="241"/>
      <c r="E46" s="241"/>
      <c r="F46" s="242"/>
    </row>
  </sheetData>
  <mergeCells count="1">
    <mergeCell ref="A1:F1"/>
  </mergeCells>
  <hyperlinks>
    <hyperlink ref="B42" r:id="rId1" xr:uid="{00000000-0004-0000-0000-000000000000}"/>
  </hyperlinks>
  <printOptions horizontalCentered="1"/>
  <pageMargins left="0.75" right="0.7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71"/>
  <sheetViews>
    <sheetView showGridLines="0" zoomScaleNormal="100" workbookViewId="0">
      <selection activeCell="D4" sqref="D4:I4"/>
    </sheetView>
  </sheetViews>
  <sheetFormatPr defaultRowHeight="12.75" x14ac:dyDescent="0.2"/>
  <cols>
    <col min="1" max="9" width="3.140625" customWidth="1"/>
    <col min="10" max="10" width="2.42578125" customWidth="1"/>
    <col min="11" max="19" width="3.140625" customWidth="1"/>
    <col min="20" max="20" width="2.42578125" customWidth="1"/>
    <col min="21" max="29" width="3.140625" customWidth="1"/>
    <col min="30" max="30" width="2.42578125" customWidth="1"/>
    <col min="31" max="39" width="3.140625" customWidth="1"/>
    <col min="40" max="40" width="1.7109375" customWidth="1"/>
    <col min="41" max="41" width="3.7109375" customWidth="1"/>
    <col min="42" max="42" width="41.85546875" customWidth="1"/>
  </cols>
  <sheetData>
    <row r="1" spans="1:42" ht="24.75" customHeight="1" x14ac:dyDescent="0.2">
      <c r="A1" s="49" t="s">
        <v>113</v>
      </c>
      <c r="B1" s="50"/>
      <c r="C1" s="50"/>
      <c r="D1" s="50"/>
      <c r="E1" s="50"/>
      <c r="F1" s="50"/>
      <c r="G1" s="50"/>
      <c r="H1" s="50"/>
      <c r="I1" s="50"/>
      <c r="J1" s="51"/>
      <c r="K1" s="52"/>
      <c r="L1" s="52"/>
      <c r="M1" s="50"/>
      <c r="N1" s="50"/>
      <c r="O1" s="50"/>
      <c r="P1" s="50"/>
      <c r="Q1" s="50"/>
      <c r="R1" s="50"/>
      <c r="S1" s="50"/>
      <c r="T1" s="50"/>
      <c r="U1" s="50"/>
      <c r="V1" s="50"/>
      <c r="W1" s="50"/>
      <c r="X1" s="50"/>
      <c r="Y1" s="50"/>
      <c r="Z1" s="50"/>
      <c r="AA1" s="50"/>
      <c r="AB1" s="50"/>
      <c r="AC1" s="50"/>
      <c r="AD1" s="51"/>
      <c r="AE1" s="52"/>
      <c r="AF1" s="52"/>
      <c r="AG1" s="50"/>
      <c r="AH1" s="50"/>
      <c r="AI1" s="50"/>
      <c r="AJ1" s="50"/>
      <c r="AK1" s="50"/>
      <c r="AL1" s="50"/>
      <c r="AM1" s="50"/>
      <c r="AN1" s="50"/>
      <c r="AP1" s="274" t="s">
        <v>120</v>
      </c>
    </row>
    <row r="2" spans="1:42" x14ac:dyDescent="0.2">
      <c r="A2" s="275" t="s">
        <v>112</v>
      </c>
      <c r="B2" s="275"/>
      <c r="C2" s="275"/>
      <c r="D2" s="275"/>
      <c r="E2" s="275"/>
      <c r="F2" s="275"/>
      <c r="G2" s="275"/>
      <c r="H2" s="275"/>
      <c r="I2" s="275"/>
      <c r="J2" s="81"/>
      <c r="K2" s="81"/>
      <c r="L2" s="81"/>
      <c r="M2" s="81"/>
      <c r="N2" s="81"/>
      <c r="O2" s="81"/>
      <c r="P2" s="81"/>
      <c r="Q2" s="81"/>
      <c r="R2" s="81"/>
      <c r="S2" s="5"/>
      <c r="T2" s="81"/>
      <c r="U2" s="81"/>
      <c r="V2" s="82"/>
      <c r="W2" s="82"/>
      <c r="X2" s="82"/>
      <c r="Y2" s="82"/>
      <c r="Z2" s="82"/>
      <c r="AA2" s="82"/>
      <c r="AB2" s="83"/>
      <c r="AC2" s="83"/>
      <c r="AD2" s="81"/>
      <c r="AE2" s="81"/>
      <c r="AF2" s="81"/>
      <c r="AG2" s="81"/>
      <c r="AH2" s="81"/>
      <c r="AI2" s="81"/>
      <c r="AJ2" s="81"/>
      <c r="AK2" s="81"/>
      <c r="AL2" s="81"/>
      <c r="AM2" s="83" t="s">
        <v>146</v>
      </c>
      <c r="AN2" s="81"/>
      <c r="AP2" s="274"/>
    </row>
    <row r="3" spans="1:42" x14ac:dyDescent="0.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P3" s="274"/>
    </row>
    <row r="4" spans="1:42" x14ac:dyDescent="0.2">
      <c r="A4" s="81"/>
      <c r="B4" s="81"/>
      <c r="C4" s="84" t="s">
        <v>86</v>
      </c>
      <c r="D4" s="276">
        <v>43143</v>
      </c>
      <c r="E4" s="277"/>
      <c r="F4" s="277"/>
      <c r="G4" s="277"/>
      <c r="H4" s="277"/>
      <c r="I4" s="278"/>
      <c r="J4" s="81"/>
      <c r="K4" s="81"/>
      <c r="L4" s="81"/>
      <c r="M4" s="84" t="s">
        <v>87</v>
      </c>
      <c r="N4" s="279">
        <v>1</v>
      </c>
      <c r="O4" s="280"/>
      <c r="P4" s="85" t="s">
        <v>127</v>
      </c>
      <c r="Q4" s="81"/>
      <c r="R4" s="81"/>
      <c r="S4" s="81"/>
      <c r="T4" s="81"/>
      <c r="U4" s="81"/>
      <c r="V4" s="81"/>
      <c r="W4" s="81"/>
      <c r="X4" s="81"/>
      <c r="Y4" s="81"/>
      <c r="Z4" s="81"/>
      <c r="AA4" s="81"/>
      <c r="AB4" s="81"/>
      <c r="AC4" s="81"/>
      <c r="AD4" s="81"/>
      <c r="AE4" s="81"/>
      <c r="AF4" s="81"/>
      <c r="AG4" s="81"/>
      <c r="AH4" s="81"/>
      <c r="AI4" s="81"/>
      <c r="AJ4" s="81"/>
      <c r="AK4" s="81"/>
      <c r="AL4" s="81"/>
      <c r="AM4" s="81"/>
      <c r="AN4" s="81"/>
      <c r="AP4" s="274"/>
    </row>
    <row r="5" spans="1:42" x14ac:dyDescent="0.2">
      <c r="B5" s="53"/>
      <c r="C5" s="53"/>
      <c r="D5" s="53"/>
      <c r="E5" s="53"/>
      <c r="F5" s="53"/>
      <c r="G5" s="53"/>
      <c r="H5" s="53"/>
      <c r="I5" s="53"/>
      <c r="J5" s="53"/>
      <c r="K5" s="53"/>
      <c r="L5" s="53"/>
      <c r="M5" s="53"/>
      <c r="N5" s="53"/>
      <c r="O5" s="53"/>
      <c r="P5" s="53"/>
      <c r="Q5" s="53"/>
      <c r="R5" s="53"/>
      <c r="S5" s="53"/>
      <c r="T5" s="53"/>
      <c r="U5" s="53"/>
      <c r="AC5" s="53"/>
      <c r="AD5" s="53"/>
      <c r="AE5" s="53"/>
      <c r="AF5" s="53"/>
      <c r="AG5" s="53"/>
      <c r="AH5" s="53"/>
      <c r="AI5" s="53"/>
      <c r="AJ5" s="53"/>
      <c r="AK5" s="53"/>
      <c r="AL5" s="53"/>
      <c r="AM5" s="53"/>
      <c r="AN5" s="53"/>
    </row>
    <row r="6" spans="1:42" ht="15" customHeight="1" x14ac:dyDescent="0.3">
      <c r="A6" s="286" t="str">
        <f>IF(MONTH(D4)=MONTH(D4+6),TEXT(D4,"Mmmm yyyy"),TEXT(D4,"Mmm'yy")&amp;" - "&amp;TEXT(D4+6,"Mmm'yy"))</f>
        <v>February 2018</v>
      </c>
      <c r="B6" s="286"/>
      <c r="C6" s="286"/>
      <c r="D6" s="286"/>
      <c r="E6" s="286"/>
      <c r="F6" s="286"/>
      <c r="G6" s="286"/>
      <c r="H6" s="286"/>
      <c r="I6" s="286"/>
      <c r="J6" s="54"/>
      <c r="K6" s="54"/>
      <c r="L6" s="55"/>
      <c r="M6" s="287">
        <f>DATE(YEAR($D$4),MONTH($D$4),1)</f>
        <v>43132</v>
      </c>
      <c r="N6" s="287"/>
      <c r="O6" s="287"/>
      <c r="P6" s="287"/>
      <c r="Q6" s="287"/>
      <c r="R6" s="287"/>
      <c r="S6" s="287"/>
      <c r="T6" s="53"/>
      <c r="V6" s="287">
        <f>DATE(YEAR(M6+35),MONTH(M6+35),1)</f>
        <v>43160</v>
      </c>
      <c r="W6" s="287"/>
      <c r="X6" s="287"/>
      <c r="Y6" s="287"/>
      <c r="Z6" s="287"/>
      <c r="AA6" s="287"/>
      <c r="AB6" s="287"/>
      <c r="AC6" s="75"/>
      <c r="AE6" s="288" t="s">
        <v>89</v>
      </c>
      <c r="AF6" s="288"/>
      <c r="AG6" s="288"/>
      <c r="AH6" s="288"/>
      <c r="AI6" s="288"/>
      <c r="AJ6" s="288"/>
      <c r="AK6" s="288"/>
      <c r="AL6" s="288"/>
      <c r="AM6" s="288"/>
      <c r="AN6" s="57"/>
    </row>
    <row r="7" spans="1:42" ht="12.75" customHeight="1" x14ac:dyDescent="0.3">
      <c r="A7" s="286"/>
      <c r="B7" s="286"/>
      <c r="C7" s="286"/>
      <c r="D7" s="286"/>
      <c r="E7" s="286"/>
      <c r="F7" s="286"/>
      <c r="G7" s="286"/>
      <c r="H7" s="286"/>
      <c r="I7" s="286"/>
      <c r="J7" s="54"/>
      <c r="K7" s="54"/>
      <c r="L7" s="55"/>
      <c r="M7" s="87" t="str">
        <f>CHOOSE(1+MOD($N$4+1-2,7),"Su","M","Tu","W","Th","F","Sa")</f>
        <v>Su</v>
      </c>
      <c r="N7" s="87" t="str">
        <f>CHOOSE(1+MOD($N$4+2-2,7),"Su","M","Tu","W","Th","F","Sa")</f>
        <v>M</v>
      </c>
      <c r="O7" s="87" t="str">
        <f>CHOOSE(1+MOD($N$4+3-2,7),"Su","M","Tu","W","Th","F","Sa")</f>
        <v>Tu</v>
      </c>
      <c r="P7" s="87" t="str">
        <f>CHOOSE(1+MOD($N$4+4-2,7),"Su","M","Tu","W","Th","F","Sa")</f>
        <v>W</v>
      </c>
      <c r="Q7" s="87" t="str">
        <f>CHOOSE(1+MOD($N$4+5-2,7),"Su","M","Tu","W","Th","F","Sa")</f>
        <v>Th</v>
      </c>
      <c r="R7" s="87" t="str">
        <f>CHOOSE(1+MOD($N$4+6-2,7),"Su","M","Tu","W","Th","F","Sa")</f>
        <v>F</v>
      </c>
      <c r="S7" s="87" t="str">
        <f>CHOOSE(1+MOD($N$4+7-2,7),"Su","M","Tu","W","Th","F","Sa")</f>
        <v>Sa</v>
      </c>
      <c r="T7" s="60"/>
      <c r="V7" s="87" t="str">
        <f>CHOOSE(1+MOD($N$4+1-2,7),"Su","M","Tu","W","Th","F","Sa")</f>
        <v>Su</v>
      </c>
      <c r="W7" s="87" t="str">
        <f>CHOOSE(1+MOD($N$4+2-2,7),"Su","M","Tu","W","Th","F","Sa")</f>
        <v>M</v>
      </c>
      <c r="X7" s="87" t="str">
        <f>CHOOSE(1+MOD($N$4+3-2,7),"Su","M","Tu","W","Th","F","Sa")</f>
        <v>Tu</v>
      </c>
      <c r="Y7" s="87" t="str">
        <f>CHOOSE(1+MOD($N$4+4-2,7),"Su","M","Tu","W","Th","F","Sa")</f>
        <v>W</v>
      </c>
      <c r="Z7" s="87" t="str">
        <f>CHOOSE(1+MOD($N$4+5-2,7),"Su","M","Tu","W","Th","F","Sa")</f>
        <v>Th</v>
      </c>
      <c r="AA7" s="87" t="str">
        <f>CHOOSE(1+MOD($N$4+6-2,7),"Su","M","Tu","W","Th","F","Sa")</f>
        <v>F</v>
      </c>
      <c r="AB7" s="87" t="str">
        <f>CHOOSE(1+MOD($N$4+7-2,7),"Su","M","Tu","W","Th","F","Sa")</f>
        <v>Sa</v>
      </c>
      <c r="AC7" s="59"/>
      <c r="AD7" s="61"/>
      <c r="AE7" s="283">
        <v>42079</v>
      </c>
      <c r="AF7" s="284"/>
      <c r="AG7" s="284"/>
      <c r="AH7" s="285" t="s">
        <v>92</v>
      </c>
      <c r="AI7" s="285"/>
      <c r="AJ7" s="285"/>
      <c r="AK7" s="285"/>
      <c r="AL7" s="285"/>
      <c r="AM7" s="285"/>
      <c r="AN7" s="62"/>
      <c r="AP7" s="181" t="s">
        <v>128</v>
      </c>
    </row>
    <row r="8" spans="1:42" ht="12.75" customHeight="1" x14ac:dyDescent="0.3">
      <c r="A8" s="281" t="str">
        <f>TEXT(D4,"ddd, mmm d")&amp;"  -  "&amp;TEXT(D4+6,"ddd, mmm d")</f>
        <v>Mon, Feb 12  -  Sun, Feb 18</v>
      </c>
      <c r="B8" s="281"/>
      <c r="C8" s="281"/>
      <c r="D8" s="281"/>
      <c r="E8" s="281"/>
      <c r="F8" s="281"/>
      <c r="G8" s="281"/>
      <c r="H8" s="281"/>
      <c r="I8" s="281"/>
      <c r="J8" s="54"/>
      <c r="K8" s="54"/>
      <c r="L8" s="55"/>
      <c r="M8" s="63" t="str">
        <f>IF(WEEKDAY(M6,1)=$N$4,M6,"")</f>
        <v/>
      </c>
      <c r="N8" s="63" t="str">
        <f>IF(M8="",IF(WEEKDAY(M6,1)=MOD($N$4,7)+1,M6,""),M8+1)</f>
        <v/>
      </c>
      <c r="O8" s="63" t="str">
        <f>IF(N8="",IF(WEEKDAY(M6,1)=MOD($N$4+1,7)+1,M6,""),N8+1)</f>
        <v/>
      </c>
      <c r="P8" s="63" t="str">
        <f>IF(O8="",IF(WEEKDAY(M6,1)=MOD($N$4+2,7)+1,M6,""),O8+1)</f>
        <v/>
      </c>
      <c r="Q8" s="63">
        <f>IF(P8="",IF(WEEKDAY(M6,1)=MOD($N$4+3,7)+1,M6,""),P8+1)</f>
        <v>43132</v>
      </c>
      <c r="R8" s="63">
        <f>IF(Q8="",IF(WEEKDAY(M6,1)=MOD($N$4+4,7)+1,M6,""),Q8+1)</f>
        <v>43133</v>
      </c>
      <c r="S8" s="63">
        <f>IF(R8="",IF(WEEKDAY(M6,1)=MOD($N$4+5,7)+1,M6,""),R8+1)</f>
        <v>43134</v>
      </c>
      <c r="T8" s="64"/>
      <c r="V8" s="63" t="str">
        <f>IF(WEEKDAY(V6,1)=$N$4,V6,"")</f>
        <v/>
      </c>
      <c r="W8" s="63" t="str">
        <f>IF(V8="",IF(WEEKDAY(V6,1)=MOD($N$4,7)+1,V6,""),V8+1)</f>
        <v/>
      </c>
      <c r="X8" s="63" t="str">
        <f>IF(W8="",IF(WEEKDAY(V6,1)=MOD($N$4+1,7)+1,V6,""),W8+1)</f>
        <v/>
      </c>
      <c r="Y8" s="63" t="str">
        <f>IF(X8="",IF(WEEKDAY(V6,1)=MOD($N$4+2,7)+1,V6,""),X8+1)</f>
        <v/>
      </c>
      <c r="Z8" s="63">
        <f>IF(Y8="",IF(WEEKDAY(V6,1)=MOD($N$4+3,7)+1,V6,""),Y8+1)</f>
        <v>43160</v>
      </c>
      <c r="AA8" s="63">
        <f>IF(Z8="",IF(WEEKDAY(V6,1)=MOD($N$4+4,7)+1,V6,""),Z8+1)</f>
        <v>43161</v>
      </c>
      <c r="AB8" s="63">
        <f>IF(AA8="",IF(WEEKDAY(V6,1)=MOD($N$4+5,7)+1,V6,""),AA8+1)</f>
        <v>43162</v>
      </c>
      <c r="AC8" s="63"/>
      <c r="AD8" s="61"/>
      <c r="AE8" s="283"/>
      <c r="AF8" s="284"/>
      <c r="AG8" s="284"/>
      <c r="AH8" s="285"/>
      <c r="AI8" s="285"/>
      <c r="AJ8" s="285"/>
      <c r="AK8" s="285"/>
      <c r="AL8" s="285"/>
      <c r="AM8" s="285"/>
      <c r="AN8" s="62"/>
      <c r="AP8" s="181" t="s">
        <v>129</v>
      </c>
    </row>
    <row r="9" spans="1:42" ht="12.75" customHeight="1" x14ac:dyDescent="0.3">
      <c r="A9" s="282"/>
      <c r="B9" s="282"/>
      <c r="C9" s="282"/>
      <c r="D9" s="282"/>
      <c r="E9" s="282"/>
      <c r="F9" s="282"/>
      <c r="G9" s="282"/>
      <c r="H9" s="282"/>
      <c r="I9" s="282"/>
      <c r="J9" s="54"/>
      <c r="K9" s="54"/>
      <c r="L9" s="55"/>
      <c r="M9" s="63">
        <f>IF(S8="","",IF(MONTH(S8+1)&lt;&gt;MONTH(S8),"",S8+1))</f>
        <v>43135</v>
      </c>
      <c r="N9" s="63">
        <f>IF(M9="","",IF(MONTH(M9+1)&lt;&gt;MONTH(M9),"",M9+1))</f>
        <v>43136</v>
      </c>
      <c r="O9" s="63">
        <f t="shared" ref="O9:S9" si="0">IF(N9="","",IF(MONTH(N9+1)&lt;&gt;MONTH(N9),"",N9+1))</f>
        <v>43137</v>
      </c>
      <c r="P9" s="63">
        <f>IF(O9="","",IF(MONTH(O9+1)&lt;&gt;MONTH(O9),"",O9+1))</f>
        <v>43138</v>
      </c>
      <c r="Q9" s="63">
        <f t="shared" si="0"/>
        <v>43139</v>
      </c>
      <c r="R9" s="63">
        <f t="shared" si="0"/>
        <v>43140</v>
      </c>
      <c r="S9" s="63">
        <f t="shared" si="0"/>
        <v>43141</v>
      </c>
      <c r="T9" s="2"/>
      <c r="V9" s="63">
        <f>IF(AB8="","",IF(MONTH(AB8+1)&lt;&gt;MONTH(AB8),"",AB8+1))</f>
        <v>43163</v>
      </c>
      <c r="W9" s="63">
        <f t="shared" ref="W9:AB13" si="1">IF(V9="","",IF(MONTH(V9+1)&lt;&gt;MONTH(V9),"",V9+1))</f>
        <v>43164</v>
      </c>
      <c r="X9" s="63">
        <f t="shared" si="1"/>
        <v>43165</v>
      </c>
      <c r="Y9" s="63">
        <f t="shared" si="1"/>
        <v>43166</v>
      </c>
      <c r="Z9" s="63">
        <f t="shared" si="1"/>
        <v>43167</v>
      </c>
      <c r="AA9" s="63">
        <f t="shared" si="1"/>
        <v>43168</v>
      </c>
      <c r="AB9" s="63">
        <f t="shared" si="1"/>
        <v>43169</v>
      </c>
      <c r="AC9" s="63"/>
      <c r="AD9" s="61"/>
      <c r="AE9" s="283"/>
      <c r="AF9" s="284"/>
      <c r="AG9" s="284"/>
      <c r="AH9" s="285"/>
      <c r="AI9" s="285"/>
      <c r="AJ9" s="285"/>
      <c r="AK9" s="285"/>
      <c r="AL9" s="285"/>
      <c r="AM9" s="285"/>
      <c r="AN9" s="65"/>
      <c r="AP9" s="181" t="s">
        <v>130</v>
      </c>
    </row>
    <row r="10" spans="1:42" ht="12.75" customHeight="1" x14ac:dyDescent="0.2">
      <c r="I10" s="86" t="str">
        <f>"W"&amp;TEXT(1+INT((D4-DATE(YEAR(D4+4-WEEKDAY(D4+6)),1,5)+
WEEKDAY(DATE(YEAR(D4+4-WEEKDAY(D4+6)),1,3)))/7),"00")&amp;"-"&amp;WEEKDAY(D4,2)&amp;" to "&amp;"W"&amp;TEXT(1+INT((D4+6-DATE(YEAR(D4+6+4-WEEKDAY(D4+6+6)),1,5)+
WEEKDAY(DATE(YEAR(D4+6+4-WEEKDAY(D4+6+6)),1,3)))/7),"00")&amp;"-"&amp;WEEKDAY(D4+6,2)</f>
        <v>W07-1 to W07-7</v>
      </c>
      <c r="J10" s="54"/>
      <c r="K10" s="54"/>
      <c r="M10" s="63">
        <f t="shared" ref="M10:M13" si="2">IF(S9="","",IF(MONTH(S9+1)&lt;&gt;MONTH(S9),"",S9+1))</f>
        <v>43142</v>
      </c>
      <c r="N10" s="63">
        <f t="shared" ref="N10:S13" si="3">IF(M10="","",IF(MONTH(M10+1)&lt;&gt;MONTH(M10),"",M10+1))</f>
        <v>43143</v>
      </c>
      <c r="O10" s="63">
        <f t="shared" si="3"/>
        <v>43144</v>
      </c>
      <c r="P10" s="63">
        <f t="shared" si="3"/>
        <v>43145</v>
      </c>
      <c r="Q10" s="63">
        <f t="shared" si="3"/>
        <v>43146</v>
      </c>
      <c r="R10" s="63">
        <f t="shared" si="3"/>
        <v>43147</v>
      </c>
      <c r="S10" s="63">
        <f t="shared" si="3"/>
        <v>43148</v>
      </c>
      <c r="T10" s="2"/>
      <c r="V10" s="63">
        <f>IF(AB9="","",IF(MONTH(AB9+1)&lt;&gt;MONTH(AB9),"",AB9+1))</f>
        <v>43170</v>
      </c>
      <c r="W10" s="63">
        <f t="shared" si="1"/>
        <v>43171</v>
      </c>
      <c r="X10" s="63">
        <f t="shared" si="1"/>
        <v>43172</v>
      </c>
      <c r="Y10" s="63">
        <f t="shared" si="1"/>
        <v>43173</v>
      </c>
      <c r="Z10" s="63">
        <f t="shared" si="1"/>
        <v>43174</v>
      </c>
      <c r="AA10" s="63">
        <f t="shared" si="1"/>
        <v>43175</v>
      </c>
      <c r="AB10" s="63">
        <f t="shared" si="1"/>
        <v>43176</v>
      </c>
      <c r="AC10" s="63"/>
      <c r="AD10" s="61"/>
      <c r="AE10" s="284"/>
      <c r="AF10" s="284"/>
      <c r="AG10" s="284"/>
      <c r="AH10" s="285"/>
      <c r="AI10" s="285"/>
      <c r="AJ10" s="285"/>
      <c r="AK10" s="285"/>
      <c r="AL10" s="285"/>
      <c r="AM10" s="285"/>
      <c r="AN10" s="65"/>
    </row>
    <row r="11" spans="1:42" x14ac:dyDescent="0.2">
      <c r="A11" s="66"/>
      <c r="M11" s="63">
        <f t="shared" si="2"/>
        <v>43149</v>
      </c>
      <c r="N11" s="63">
        <f t="shared" si="3"/>
        <v>43150</v>
      </c>
      <c r="O11" s="63">
        <f t="shared" si="3"/>
        <v>43151</v>
      </c>
      <c r="P11" s="63">
        <f t="shared" si="3"/>
        <v>43152</v>
      </c>
      <c r="Q11" s="63">
        <f t="shared" si="3"/>
        <v>43153</v>
      </c>
      <c r="R11" s="63">
        <f t="shared" si="3"/>
        <v>43154</v>
      </c>
      <c r="S11" s="63">
        <f t="shared" si="3"/>
        <v>43155</v>
      </c>
      <c r="T11" s="2"/>
      <c r="V11" s="63">
        <f>IF(AB10="","",IF(MONTH(AB10+1)&lt;&gt;MONTH(AB10),"",AB10+1))</f>
        <v>43177</v>
      </c>
      <c r="W11" s="63">
        <f t="shared" si="1"/>
        <v>43178</v>
      </c>
      <c r="X11" s="63">
        <f t="shared" si="1"/>
        <v>43179</v>
      </c>
      <c r="Y11" s="63">
        <f t="shared" si="1"/>
        <v>43180</v>
      </c>
      <c r="Z11" s="63">
        <f t="shared" si="1"/>
        <v>43181</v>
      </c>
      <c r="AA11" s="63">
        <f t="shared" si="1"/>
        <v>43182</v>
      </c>
      <c r="AB11" s="63">
        <f t="shared" si="1"/>
        <v>43183</v>
      </c>
      <c r="AC11" s="63"/>
      <c r="AD11" s="61"/>
      <c r="AE11" s="284"/>
      <c r="AF11" s="284"/>
      <c r="AG11" s="284"/>
      <c r="AH11" s="285"/>
      <c r="AI11" s="285"/>
      <c r="AJ11" s="285"/>
      <c r="AK11" s="285"/>
      <c r="AL11" s="285"/>
      <c r="AM11" s="285"/>
      <c r="AN11" s="65"/>
    </row>
    <row r="12" spans="1:42" x14ac:dyDescent="0.2">
      <c r="A12" s="66"/>
      <c r="M12" s="63">
        <f t="shared" si="2"/>
        <v>43156</v>
      </c>
      <c r="N12" s="63">
        <f t="shared" si="3"/>
        <v>43157</v>
      </c>
      <c r="O12" s="63">
        <f t="shared" si="3"/>
        <v>43158</v>
      </c>
      <c r="P12" s="63">
        <f t="shared" si="3"/>
        <v>43159</v>
      </c>
      <c r="Q12" s="63" t="str">
        <f t="shared" si="3"/>
        <v/>
      </c>
      <c r="R12" s="63" t="str">
        <f t="shared" si="3"/>
        <v/>
      </c>
      <c r="S12" s="63" t="str">
        <f t="shared" si="3"/>
        <v/>
      </c>
      <c r="T12" s="2"/>
      <c r="V12" s="63">
        <f>IF(AB11="","",IF(MONTH(AB11+1)&lt;&gt;MONTH(AB11),"",AB11+1))</f>
        <v>43184</v>
      </c>
      <c r="W12" s="63">
        <f t="shared" si="1"/>
        <v>43185</v>
      </c>
      <c r="X12" s="63">
        <f t="shared" si="1"/>
        <v>43186</v>
      </c>
      <c r="Y12" s="63">
        <f t="shared" si="1"/>
        <v>43187</v>
      </c>
      <c r="Z12" s="63">
        <f t="shared" si="1"/>
        <v>43188</v>
      </c>
      <c r="AA12" s="63">
        <f t="shared" si="1"/>
        <v>43189</v>
      </c>
      <c r="AB12" s="63">
        <f t="shared" si="1"/>
        <v>43190</v>
      </c>
      <c r="AC12" s="63"/>
      <c r="AD12" s="61"/>
      <c r="AE12" s="284"/>
      <c r="AF12" s="284"/>
      <c r="AG12" s="284"/>
      <c r="AH12" s="285"/>
      <c r="AI12" s="285"/>
      <c r="AJ12" s="285"/>
      <c r="AK12" s="285"/>
      <c r="AL12" s="285"/>
      <c r="AM12" s="285"/>
      <c r="AN12" s="65"/>
    </row>
    <row r="13" spans="1:42" x14ac:dyDescent="0.2">
      <c r="A13" s="66"/>
      <c r="M13" s="63" t="str">
        <f t="shared" si="2"/>
        <v/>
      </c>
      <c r="N13" s="63" t="str">
        <f t="shared" si="3"/>
        <v/>
      </c>
      <c r="O13" s="63" t="str">
        <f t="shared" si="3"/>
        <v/>
      </c>
      <c r="P13" s="63" t="str">
        <f t="shared" si="3"/>
        <v/>
      </c>
      <c r="Q13" s="63" t="str">
        <f t="shared" si="3"/>
        <v/>
      </c>
      <c r="R13" s="63" t="str">
        <f t="shared" si="3"/>
        <v/>
      </c>
      <c r="S13" s="63" t="str">
        <f t="shared" si="3"/>
        <v/>
      </c>
      <c r="T13" s="2"/>
      <c r="V13" s="63" t="str">
        <f>IF(AB12="","",IF(MONTH(AB12+1)&lt;&gt;MONTH(AB12),"",AB12+1))</f>
        <v/>
      </c>
      <c r="W13" s="63" t="str">
        <f t="shared" si="1"/>
        <v/>
      </c>
      <c r="X13" s="63" t="str">
        <f t="shared" si="1"/>
        <v/>
      </c>
      <c r="Y13" s="63" t="str">
        <f t="shared" si="1"/>
        <v/>
      </c>
      <c r="Z13" s="63" t="str">
        <f t="shared" si="1"/>
        <v/>
      </c>
      <c r="AA13" s="63" t="str">
        <f t="shared" si="1"/>
        <v/>
      </c>
      <c r="AB13" s="63" t="str">
        <f t="shared" si="1"/>
        <v/>
      </c>
      <c r="AC13" s="63"/>
      <c r="AE13" s="289"/>
      <c r="AF13" s="289"/>
      <c r="AG13" s="63" t="str">
        <f t="shared" ref="AG13" si="4">IF(AM12="","",IF(MONTH(AM12+1)&lt;&gt;MONTH(AM12),"",AM12+1))</f>
        <v/>
      </c>
      <c r="AH13" s="63" t="str">
        <f t="shared" ref="AH13:AM13" si="5">IF(AG13="","",IF(MONTH(AG13+1)&lt;&gt;MONTH(AG13),"",AG13+1))</f>
        <v/>
      </c>
      <c r="AI13" s="63" t="str">
        <f t="shared" si="5"/>
        <v/>
      </c>
      <c r="AJ13" s="63" t="str">
        <f t="shared" si="5"/>
        <v/>
      </c>
      <c r="AK13" s="63" t="str">
        <f t="shared" si="5"/>
        <v/>
      </c>
      <c r="AL13" s="63" t="str">
        <f t="shared" si="5"/>
        <v/>
      </c>
      <c r="AM13" s="63" t="str">
        <f t="shared" si="5"/>
        <v/>
      </c>
      <c r="AN13" s="2"/>
    </row>
    <row r="14" spans="1:42" ht="15" customHeight="1" x14ac:dyDescent="0.2">
      <c r="A14" s="121" t="s">
        <v>3</v>
      </c>
      <c r="B14" s="122" t="s">
        <v>93</v>
      </c>
      <c r="C14" s="269" t="s">
        <v>131</v>
      </c>
      <c r="D14" s="269"/>
      <c r="E14" s="269"/>
      <c r="F14" s="269"/>
      <c r="G14" s="269"/>
      <c r="H14" s="269"/>
      <c r="I14" s="269"/>
      <c r="J14" s="2"/>
      <c r="K14" s="121" t="s">
        <v>3</v>
      </c>
      <c r="L14" s="122" t="s">
        <v>106</v>
      </c>
      <c r="M14" s="269" t="s">
        <v>105</v>
      </c>
      <c r="N14" s="269"/>
      <c r="O14" s="269"/>
      <c r="P14" s="269"/>
      <c r="Q14" s="269"/>
      <c r="R14" s="269"/>
      <c r="S14" s="269"/>
      <c r="T14" s="2"/>
      <c r="U14" s="269" t="s">
        <v>2</v>
      </c>
      <c r="V14" s="269"/>
      <c r="W14" s="269"/>
      <c r="X14" s="269"/>
      <c r="Y14" s="269"/>
      <c r="Z14" s="269"/>
      <c r="AA14" s="269"/>
      <c r="AB14" s="269"/>
      <c r="AC14" s="269"/>
      <c r="AD14" s="124"/>
      <c r="AE14" s="124"/>
      <c r="AF14" s="124"/>
      <c r="AG14" s="124"/>
      <c r="AH14" s="124"/>
      <c r="AI14" s="124"/>
      <c r="AJ14" s="124"/>
      <c r="AK14" s="124"/>
      <c r="AL14" s="124"/>
      <c r="AM14" s="124"/>
      <c r="AN14" s="2"/>
    </row>
    <row r="15" spans="1:42" ht="15" customHeight="1" x14ac:dyDescent="0.2">
      <c r="A15" s="100"/>
      <c r="B15" s="101"/>
      <c r="C15" s="258"/>
      <c r="D15" s="258"/>
      <c r="E15" s="258"/>
      <c r="F15" s="258"/>
      <c r="G15" s="258"/>
      <c r="H15" s="258"/>
      <c r="I15" s="259"/>
      <c r="K15" s="100"/>
      <c r="L15" s="101"/>
      <c r="M15" s="258"/>
      <c r="N15" s="258"/>
      <c r="O15" s="258"/>
      <c r="P15" s="258"/>
      <c r="Q15" s="258"/>
      <c r="R15" s="258"/>
      <c r="S15" s="259"/>
      <c r="T15" s="2"/>
      <c r="U15" s="89"/>
      <c r="V15" s="89"/>
      <c r="W15" s="89"/>
      <c r="X15" s="89"/>
      <c r="Y15" s="89"/>
      <c r="Z15" s="89"/>
      <c r="AA15" s="89"/>
      <c r="AB15" s="89"/>
      <c r="AC15" s="89"/>
      <c r="AD15" s="89"/>
      <c r="AE15" s="89"/>
      <c r="AF15" s="89"/>
      <c r="AG15" s="89"/>
      <c r="AH15" s="89"/>
      <c r="AI15" s="89"/>
      <c r="AJ15" s="89"/>
      <c r="AK15" s="89"/>
      <c r="AL15" s="89"/>
      <c r="AM15" s="89"/>
      <c r="AN15" s="2"/>
    </row>
    <row r="16" spans="1:42" ht="15" customHeight="1" x14ac:dyDescent="0.2">
      <c r="A16" s="98"/>
      <c r="B16" s="99"/>
      <c r="C16" s="260"/>
      <c r="D16" s="260"/>
      <c r="E16" s="260"/>
      <c r="F16" s="260"/>
      <c r="G16" s="260"/>
      <c r="H16" s="260"/>
      <c r="I16" s="261"/>
      <c r="K16" s="96"/>
      <c r="L16" s="97"/>
      <c r="M16" s="260"/>
      <c r="N16" s="260"/>
      <c r="O16" s="260"/>
      <c r="P16" s="260"/>
      <c r="Q16" s="260"/>
      <c r="R16" s="260"/>
      <c r="S16" s="261"/>
      <c r="T16" s="2"/>
      <c r="U16" s="88"/>
      <c r="V16" s="88"/>
      <c r="W16" s="88"/>
      <c r="X16" s="88"/>
      <c r="Y16" s="88"/>
      <c r="Z16" s="88"/>
      <c r="AA16" s="88"/>
      <c r="AB16" s="88"/>
      <c r="AC16" s="88"/>
      <c r="AD16" s="88"/>
      <c r="AE16" s="88"/>
      <c r="AF16" s="88"/>
      <c r="AG16" s="88"/>
      <c r="AH16" s="88"/>
      <c r="AI16" s="88"/>
      <c r="AJ16" s="88"/>
      <c r="AK16" s="88"/>
      <c r="AL16" s="88"/>
      <c r="AM16" s="88"/>
      <c r="AN16" s="2"/>
    </row>
    <row r="17" spans="1:42" ht="15" customHeight="1" x14ac:dyDescent="0.2">
      <c r="A17" s="98"/>
      <c r="B17" s="99"/>
      <c r="C17" s="260"/>
      <c r="D17" s="260"/>
      <c r="E17" s="260"/>
      <c r="F17" s="260"/>
      <c r="G17" s="260"/>
      <c r="H17" s="260"/>
      <c r="I17" s="261"/>
      <c r="K17" s="96"/>
      <c r="L17" s="97"/>
      <c r="M17" s="260"/>
      <c r="N17" s="260"/>
      <c r="O17" s="260"/>
      <c r="P17" s="260"/>
      <c r="Q17" s="260"/>
      <c r="R17" s="260"/>
      <c r="S17" s="261"/>
      <c r="T17" s="2"/>
      <c r="U17" s="88"/>
      <c r="V17" s="88"/>
      <c r="W17" s="88"/>
      <c r="X17" s="88"/>
      <c r="Y17" s="88"/>
      <c r="Z17" s="88"/>
      <c r="AA17" s="88"/>
      <c r="AB17" s="88"/>
      <c r="AC17" s="88"/>
      <c r="AD17" s="88"/>
      <c r="AE17" s="88"/>
      <c r="AF17" s="88"/>
      <c r="AG17" s="88"/>
      <c r="AH17" s="88"/>
      <c r="AI17" s="88"/>
      <c r="AJ17" s="88"/>
      <c r="AK17" s="88"/>
      <c r="AL17" s="88"/>
      <c r="AM17" s="88"/>
      <c r="AN17" s="2"/>
    </row>
    <row r="18" spans="1:42" ht="15" customHeight="1" x14ac:dyDescent="0.2">
      <c r="A18" s="98"/>
      <c r="B18" s="99"/>
      <c r="C18" s="260"/>
      <c r="D18" s="260"/>
      <c r="E18" s="260"/>
      <c r="F18" s="260"/>
      <c r="G18" s="260"/>
      <c r="H18" s="260"/>
      <c r="I18" s="261"/>
      <c r="K18" s="96"/>
      <c r="L18" s="97"/>
      <c r="M18" s="260"/>
      <c r="N18" s="260"/>
      <c r="O18" s="260"/>
      <c r="P18" s="260"/>
      <c r="Q18" s="260"/>
      <c r="R18" s="260"/>
      <c r="S18" s="261"/>
      <c r="T18" s="2"/>
      <c r="U18" s="88"/>
      <c r="V18" s="88"/>
      <c r="W18" s="88"/>
      <c r="X18" s="88"/>
      <c r="Y18" s="88"/>
      <c r="Z18" s="88"/>
      <c r="AA18" s="88"/>
      <c r="AB18" s="88"/>
      <c r="AC18" s="88"/>
      <c r="AD18" s="88"/>
      <c r="AE18" s="88"/>
      <c r="AF18" s="88"/>
      <c r="AG18" s="88"/>
      <c r="AH18" s="88"/>
      <c r="AI18" s="88"/>
      <c r="AJ18" s="88"/>
      <c r="AK18" s="88"/>
      <c r="AL18" s="88"/>
      <c r="AM18" s="88"/>
      <c r="AN18" s="2"/>
    </row>
    <row r="19" spans="1:42" ht="15" customHeight="1" x14ac:dyDescent="0.2">
      <c r="A19" s="98"/>
      <c r="B19" s="99"/>
      <c r="C19" s="260"/>
      <c r="D19" s="260"/>
      <c r="E19" s="260"/>
      <c r="F19" s="260"/>
      <c r="G19" s="260"/>
      <c r="H19" s="260"/>
      <c r="I19" s="261"/>
      <c r="K19" s="96"/>
      <c r="L19" s="97"/>
      <c r="M19" s="260"/>
      <c r="N19" s="260"/>
      <c r="O19" s="260"/>
      <c r="P19" s="260"/>
      <c r="Q19" s="260"/>
      <c r="R19" s="260"/>
      <c r="S19" s="261"/>
      <c r="T19" s="2"/>
      <c r="U19" s="88"/>
      <c r="V19" s="88"/>
      <c r="W19" s="88"/>
      <c r="X19" s="88"/>
      <c r="Y19" s="88"/>
      <c r="Z19" s="88"/>
      <c r="AA19" s="88"/>
      <c r="AB19" s="88"/>
      <c r="AC19" s="88"/>
      <c r="AD19" s="88"/>
      <c r="AE19" s="88"/>
      <c r="AF19" s="88"/>
      <c r="AG19" s="88"/>
      <c r="AH19" s="88"/>
      <c r="AI19" s="88"/>
      <c r="AJ19" s="88"/>
      <c r="AK19" s="88"/>
      <c r="AL19" s="88"/>
      <c r="AM19" s="88"/>
      <c r="AN19" s="2"/>
    </row>
    <row r="20" spans="1:42" ht="15" customHeight="1" x14ac:dyDescent="0.2">
      <c r="A20" s="98"/>
      <c r="B20" s="99"/>
      <c r="C20" s="260"/>
      <c r="D20" s="260"/>
      <c r="E20" s="260"/>
      <c r="F20" s="260"/>
      <c r="G20" s="260"/>
      <c r="H20" s="260"/>
      <c r="I20" s="261"/>
      <c r="M20" s="63"/>
      <c r="N20" s="63"/>
      <c r="O20" s="63"/>
      <c r="P20" s="63"/>
      <c r="Q20" s="63"/>
      <c r="R20" s="63"/>
      <c r="S20" s="63"/>
      <c r="T20" s="2"/>
      <c r="V20" s="63"/>
      <c r="W20" s="63"/>
      <c r="X20" s="63"/>
      <c r="Y20" s="63"/>
      <c r="Z20" s="63"/>
      <c r="AA20" s="63"/>
      <c r="AB20" s="63"/>
      <c r="AC20" s="63"/>
      <c r="AE20" s="3"/>
      <c r="AF20" s="3"/>
      <c r="AG20" s="63"/>
      <c r="AH20" s="63"/>
      <c r="AI20" s="63"/>
      <c r="AJ20" s="63"/>
      <c r="AK20" s="63"/>
      <c r="AL20" s="63"/>
      <c r="AM20" s="63"/>
      <c r="AN20" s="2"/>
    </row>
    <row r="21" spans="1:42" ht="15" customHeight="1" x14ac:dyDescent="0.2">
      <c r="A21" s="98"/>
      <c r="B21" s="99"/>
      <c r="C21" s="260"/>
      <c r="D21" s="260"/>
      <c r="E21" s="260"/>
      <c r="F21" s="260"/>
      <c r="G21" s="260"/>
      <c r="H21" s="260"/>
      <c r="I21" s="261"/>
      <c r="J21" s="2"/>
      <c r="K21" s="273">
        <f>D4</f>
        <v>43143</v>
      </c>
      <c r="L21" s="273"/>
      <c r="M21" s="273"/>
      <c r="N21" s="273"/>
      <c r="O21" s="273"/>
      <c r="P21" s="273"/>
      <c r="Q21" s="273"/>
      <c r="R21" s="273"/>
      <c r="S21" s="273"/>
      <c r="T21" s="67"/>
      <c r="U21" s="273">
        <f>K21+1</f>
        <v>43144</v>
      </c>
      <c r="V21" s="273"/>
      <c r="W21" s="273"/>
      <c r="X21" s="273"/>
      <c r="Y21" s="273"/>
      <c r="Z21" s="273"/>
      <c r="AA21" s="273"/>
      <c r="AB21" s="273"/>
      <c r="AC21" s="273"/>
      <c r="AD21" s="2"/>
      <c r="AE21" s="273">
        <f>U21+1</f>
        <v>43145</v>
      </c>
      <c r="AF21" s="273"/>
      <c r="AG21" s="273"/>
      <c r="AH21" s="273"/>
      <c r="AI21" s="273"/>
      <c r="AJ21" s="273"/>
      <c r="AK21" s="273"/>
      <c r="AL21" s="273"/>
      <c r="AM21" s="273"/>
      <c r="AN21" s="67"/>
    </row>
    <row r="22" spans="1:42" s="71" customFormat="1" ht="15" customHeight="1" x14ac:dyDescent="0.2">
      <c r="A22" s="98"/>
      <c r="B22" s="99"/>
      <c r="C22" s="260"/>
      <c r="D22" s="260"/>
      <c r="E22" s="260"/>
      <c r="F22" s="260"/>
      <c r="G22" s="260"/>
      <c r="H22" s="260"/>
      <c r="I22" s="261"/>
      <c r="J22" s="69"/>
      <c r="K22" s="272" t="str">
        <f>IFERROR(INDEX(events,MATCH(K$21,events_1,0))," - ")</f>
        <v xml:space="preserve"> - </v>
      </c>
      <c r="L22" s="272"/>
      <c r="M22" s="272"/>
      <c r="N22" s="272"/>
      <c r="O22" s="272"/>
      <c r="P22" s="272"/>
      <c r="Q22" s="272"/>
      <c r="R22" s="272"/>
      <c r="S22" s="272"/>
      <c r="T22" s="126"/>
      <c r="U22" s="272" t="str">
        <f>IFERROR(INDEX(events,MATCH(U$21,events_1,0))," - ")</f>
        <v xml:space="preserve"> - </v>
      </c>
      <c r="V22" s="272"/>
      <c r="W22" s="272"/>
      <c r="X22" s="272"/>
      <c r="Y22" s="272"/>
      <c r="Z22" s="272"/>
      <c r="AA22" s="272"/>
      <c r="AB22" s="272"/>
      <c r="AC22" s="272"/>
      <c r="AD22" s="127"/>
      <c r="AE22" s="272" t="str">
        <f>IFERROR(INDEX(events,MATCH(AE$21,events_1,0))," - ")</f>
        <v xml:space="preserve"> - </v>
      </c>
      <c r="AF22" s="272"/>
      <c r="AG22" s="272"/>
      <c r="AH22" s="272"/>
      <c r="AI22" s="272"/>
      <c r="AJ22" s="272"/>
      <c r="AK22" s="272"/>
      <c r="AL22" s="272"/>
      <c r="AM22" s="272"/>
      <c r="AN22" s="70"/>
      <c r="AP22" s="181" t="s">
        <v>126</v>
      </c>
    </row>
    <row r="23" spans="1:42" s="71" customFormat="1" ht="15" customHeight="1" x14ac:dyDescent="0.2">
      <c r="A23" s="98"/>
      <c r="B23" s="99"/>
      <c r="C23" s="260"/>
      <c r="D23" s="260"/>
      <c r="E23" s="260"/>
      <c r="F23" s="260"/>
      <c r="G23" s="260"/>
      <c r="H23" s="260"/>
      <c r="I23" s="261"/>
      <c r="J23" s="69"/>
      <c r="K23" s="272" t="str">
        <f>IFERROR(INDEX(events,MATCH(K$21,events_2,0))," - ")</f>
        <v xml:space="preserve"> - </v>
      </c>
      <c r="L23" s="272"/>
      <c r="M23" s="272"/>
      <c r="N23" s="272"/>
      <c r="O23" s="272"/>
      <c r="P23" s="272"/>
      <c r="Q23" s="272"/>
      <c r="R23" s="272"/>
      <c r="S23" s="272"/>
      <c r="T23" s="126"/>
      <c r="U23" s="272" t="str">
        <f>IFERROR(INDEX(events,MATCH(U$21,events_2,0))," - ")</f>
        <v xml:space="preserve"> - </v>
      </c>
      <c r="V23" s="272"/>
      <c r="W23" s="272"/>
      <c r="X23" s="272"/>
      <c r="Y23" s="272"/>
      <c r="Z23" s="272"/>
      <c r="AA23" s="272"/>
      <c r="AB23" s="272"/>
      <c r="AC23" s="272"/>
      <c r="AD23" s="127"/>
      <c r="AE23" s="272" t="str">
        <f>IFERROR(INDEX(events,MATCH(AE$21,events_2,0))," - ")</f>
        <v xml:space="preserve"> - </v>
      </c>
      <c r="AF23" s="272"/>
      <c r="AG23" s="272"/>
      <c r="AH23" s="272"/>
      <c r="AI23" s="272"/>
      <c r="AJ23" s="272"/>
      <c r="AK23" s="272"/>
      <c r="AL23" s="272"/>
      <c r="AM23" s="272"/>
      <c r="AN23" s="70"/>
      <c r="AP23"/>
    </row>
    <row r="24" spans="1:42" s="71" customFormat="1" ht="15" customHeight="1" x14ac:dyDescent="0.2">
      <c r="J24" s="69"/>
      <c r="K24" s="272" t="str">
        <f>IFERROR(INDEX(events,MATCH(K$21,events_3,0))," - ")</f>
        <v xml:space="preserve"> - </v>
      </c>
      <c r="L24" s="272"/>
      <c r="M24" s="272"/>
      <c r="N24" s="272"/>
      <c r="O24" s="272"/>
      <c r="P24" s="272"/>
      <c r="Q24" s="272"/>
      <c r="R24" s="272"/>
      <c r="S24" s="272"/>
      <c r="T24" s="126"/>
      <c r="U24" s="272" t="str">
        <f>IFERROR(INDEX(events,MATCH(U$21,events_3,0))," - ")</f>
        <v xml:space="preserve"> - </v>
      </c>
      <c r="V24" s="272"/>
      <c r="W24" s="272"/>
      <c r="X24" s="272"/>
      <c r="Y24" s="272"/>
      <c r="Z24" s="272"/>
      <c r="AA24" s="272"/>
      <c r="AB24" s="272"/>
      <c r="AC24" s="272"/>
      <c r="AD24" s="127"/>
      <c r="AE24" s="272" t="str">
        <f>IFERROR(INDEX(events,MATCH(AE$21,events_3,0))," - ")</f>
        <v xml:space="preserve"> - </v>
      </c>
      <c r="AF24" s="272"/>
      <c r="AG24" s="272"/>
      <c r="AH24" s="272"/>
      <c r="AI24" s="272"/>
      <c r="AJ24" s="272"/>
      <c r="AK24" s="272"/>
      <c r="AL24" s="272"/>
      <c r="AM24" s="272"/>
      <c r="AN24" s="70"/>
      <c r="AP24" s="42"/>
    </row>
    <row r="25" spans="1:42" s="71" customFormat="1" ht="15" customHeight="1" x14ac:dyDescent="0.2">
      <c r="A25" s="269" t="s">
        <v>97</v>
      </c>
      <c r="B25" s="269"/>
      <c r="C25" s="269" t="s">
        <v>104</v>
      </c>
      <c r="D25" s="269"/>
      <c r="E25" s="269"/>
      <c r="F25" s="269"/>
      <c r="G25" s="270" t="s">
        <v>124</v>
      </c>
      <c r="H25" s="270"/>
      <c r="I25" s="270"/>
      <c r="J25" s="69"/>
      <c r="K25" s="272" t="str">
        <f>IFERROR(INDEX(events,MATCH(K$21,events_4,0))," - ")</f>
        <v xml:space="preserve"> - </v>
      </c>
      <c r="L25" s="272"/>
      <c r="M25" s="272"/>
      <c r="N25" s="272"/>
      <c r="O25" s="272"/>
      <c r="P25" s="272"/>
      <c r="Q25" s="272"/>
      <c r="R25" s="272"/>
      <c r="S25" s="272"/>
      <c r="T25" s="126"/>
      <c r="U25" s="272" t="str">
        <f>IFERROR(INDEX(events,MATCH(U$21,events_4,0))," - ")</f>
        <v xml:space="preserve"> - </v>
      </c>
      <c r="V25" s="272"/>
      <c r="W25" s="272"/>
      <c r="X25" s="272"/>
      <c r="Y25" s="272"/>
      <c r="Z25" s="272"/>
      <c r="AA25" s="272"/>
      <c r="AB25" s="272"/>
      <c r="AC25" s="272"/>
      <c r="AD25" s="127"/>
      <c r="AE25" s="272" t="str">
        <f>IFERROR(INDEX(events,MATCH(AE$21,events_4,0))," - ")</f>
        <v xml:space="preserve"> - </v>
      </c>
      <c r="AF25" s="272"/>
      <c r="AG25" s="272"/>
      <c r="AH25" s="272"/>
      <c r="AI25" s="272"/>
      <c r="AJ25" s="272"/>
      <c r="AK25" s="272"/>
      <c r="AL25" s="272"/>
      <c r="AM25" s="272"/>
      <c r="AN25" s="70"/>
      <c r="AP25"/>
    </row>
    <row r="26" spans="1:42" ht="15" customHeight="1" x14ac:dyDescent="0.2">
      <c r="A26" s="262"/>
      <c r="B26" s="263"/>
      <c r="C26" s="264"/>
      <c r="D26" s="265"/>
      <c r="E26" s="265"/>
      <c r="F26" s="266"/>
      <c r="G26" s="267"/>
      <c r="H26" s="268"/>
      <c r="I26" s="268"/>
      <c r="K26" s="109" t="s">
        <v>5</v>
      </c>
      <c r="L26" s="110"/>
      <c r="M26" s="110"/>
      <c r="N26" s="110"/>
      <c r="O26" s="110"/>
      <c r="P26" s="110"/>
      <c r="Q26" s="110"/>
      <c r="R26" s="110"/>
      <c r="S26" s="110"/>
      <c r="T26" s="110"/>
      <c r="U26" s="109" t="s">
        <v>5</v>
      </c>
      <c r="V26" s="110"/>
      <c r="W26" s="110"/>
      <c r="X26" s="110"/>
      <c r="Y26" s="110"/>
      <c r="Z26" s="110"/>
      <c r="AA26" s="110"/>
      <c r="AB26" s="110"/>
      <c r="AC26" s="110"/>
      <c r="AD26" s="110"/>
      <c r="AE26" s="109" t="s">
        <v>5</v>
      </c>
      <c r="AF26" s="110"/>
      <c r="AG26" s="110"/>
      <c r="AH26" s="110"/>
      <c r="AI26" s="110"/>
      <c r="AJ26" s="110"/>
      <c r="AK26" s="110"/>
      <c r="AL26" s="110"/>
      <c r="AM26" s="110"/>
    </row>
    <row r="27" spans="1:42" ht="15" customHeight="1" x14ac:dyDescent="0.2">
      <c r="A27" s="262"/>
      <c r="B27" s="263"/>
      <c r="C27" s="264"/>
      <c r="D27" s="265"/>
      <c r="E27" s="265"/>
      <c r="F27" s="266"/>
      <c r="G27" s="267"/>
      <c r="H27" s="268"/>
      <c r="I27" s="268"/>
      <c r="K27" s="125" t="s">
        <v>100</v>
      </c>
      <c r="L27" s="111"/>
      <c r="M27" s="80"/>
      <c r="N27" s="79"/>
      <c r="O27" s="80"/>
      <c r="P27" s="79"/>
      <c r="Q27" s="79"/>
      <c r="R27" s="79"/>
      <c r="S27" s="112"/>
      <c r="U27" s="125" t="s">
        <v>100</v>
      </c>
      <c r="V27" s="111"/>
      <c r="W27" s="80"/>
      <c r="X27" s="79"/>
      <c r="Y27" s="80"/>
      <c r="Z27" s="79"/>
      <c r="AA27" s="79"/>
      <c r="AB27" s="79"/>
      <c r="AC27" s="112"/>
      <c r="AE27" s="125" t="s">
        <v>100</v>
      </c>
      <c r="AF27" s="111"/>
      <c r="AG27" s="80"/>
      <c r="AH27" s="79"/>
      <c r="AI27" s="80"/>
      <c r="AJ27" s="79"/>
      <c r="AK27" s="79"/>
      <c r="AL27" s="79"/>
      <c r="AM27" s="112"/>
    </row>
    <row r="28" spans="1:42" ht="15" customHeight="1" x14ac:dyDescent="0.2">
      <c r="A28" s="262"/>
      <c r="B28" s="263"/>
      <c r="C28" s="264"/>
      <c r="D28" s="265"/>
      <c r="E28" s="265"/>
      <c r="F28" s="266"/>
      <c r="G28" s="267"/>
      <c r="H28" s="268"/>
      <c r="I28" s="268"/>
      <c r="K28" s="125" t="s">
        <v>100</v>
      </c>
      <c r="L28" s="111"/>
      <c r="M28" s="80"/>
      <c r="N28" s="79"/>
      <c r="O28" s="80"/>
      <c r="P28" s="79"/>
      <c r="Q28" s="79"/>
      <c r="R28" s="79"/>
      <c r="S28" s="112"/>
      <c r="U28" s="125" t="s">
        <v>100</v>
      </c>
      <c r="V28" s="111"/>
      <c r="W28" s="80"/>
      <c r="X28" s="79"/>
      <c r="Y28" s="80"/>
      <c r="Z28" s="79"/>
      <c r="AA28" s="79"/>
      <c r="AB28" s="79"/>
      <c r="AC28" s="112"/>
      <c r="AE28" s="125" t="s">
        <v>100</v>
      </c>
      <c r="AF28" s="111"/>
      <c r="AG28" s="80"/>
      <c r="AH28" s="79"/>
      <c r="AI28" s="80"/>
      <c r="AJ28" s="79"/>
      <c r="AK28" s="79"/>
      <c r="AL28" s="79"/>
      <c r="AM28" s="112"/>
    </row>
    <row r="29" spans="1:42" ht="15" customHeight="1" x14ac:dyDescent="0.2">
      <c r="A29" s="262"/>
      <c r="B29" s="263"/>
      <c r="C29" s="264"/>
      <c r="D29" s="265"/>
      <c r="E29" s="265"/>
      <c r="F29" s="266"/>
      <c r="G29" s="267"/>
      <c r="H29" s="268"/>
      <c r="I29" s="268"/>
      <c r="K29" s="109" t="s">
        <v>108</v>
      </c>
      <c r="L29" s="110"/>
      <c r="M29" s="110"/>
      <c r="N29" s="110"/>
      <c r="O29" s="110"/>
      <c r="P29" s="110"/>
      <c r="Q29" s="110"/>
      <c r="R29" s="110"/>
      <c r="S29" s="110"/>
      <c r="T29" s="110"/>
      <c r="U29" s="109" t="s">
        <v>108</v>
      </c>
      <c r="V29" s="110"/>
      <c r="W29" s="110"/>
      <c r="X29" s="110"/>
      <c r="Y29" s="110"/>
      <c r="Z29" s="110"/>
      <c r="AA29" s="110"/>
      <c r="AB29" s="110"/>
      <c r="AC29" s="110"/>
      <c r="AD29" s="110"/>
      <c r="AE29" s="109" t="s">
        <v>108</v>
      </c>
      <c r="AF29" s="110"/>
      <c r="AG29" s="110"/>
      <c r="AH29" s="110"/>
      <c r="AI29" s="110"/>
      <c r="AJ29" s="110"/>
      <c r="AK29" s="110"/>
      <c r="AL29" s="110"/>
      <c r="AM29" s="110"/>
    </row>
    <row r="30" spans="1:42" ht="15" customHeight="1" x14ac:dyDescent="0.2">
      <c r="A30" s="262"/>
      <c r="B30" s="263"/>
      <c r="C30" s="264"/>
      <c r="D30" s="265"/>
      <c r="E30" s="265"/>
      <c r="F30" s="266"/>
      <c r="G30" s="267"/>
      <c r="H30" s="268"/>
      <c r="I30" s="268"/>
      <c r="K30" s="116"/>
      <c r="L30" s="116"/>
      <c r="M30" s="116"/>
      <c r="N30" s="116"/>
      <c r="O30" s="116"/>
      <c r="P30" s="116"/>
      <c r="Q30" s="116"/>
      <c r="R30" s="116"/>
      <c r="S30" s="116"/>
      <c r="U30" s="116"/>
      <c r="V30" s="116"/>
      <c r="W30" s="116"/>
      <c r="X30" s="116"/>
      <c r="Y30" s="116"/>
      <c r="Z30" s="116"/>
      <c r="AA30" s="116"/>
      <c r="AB30" s="116"/>
      <c r="AC30" s="116"/>
      <c r="AE30" s="116"/>
      <c r="AF30" s="116"/>
      <c r="AG30" s="116"/>
      <c r="AH30" s="116"/>
      <c r="AI30" s="116"/>
      <c r="AJ30" s="116"/>
      <c r="AK30" s="116"/>
      <c r="AL30" s="116"/>
      <c r="AM30" s="116"/>
    </row>
    <row r="31" spans="1:42" ht="15" customHeight="1" x14ac:dyDescent="0.2">
      <c r="A31" s="262"/>
      <c r="B31" s="263"/>
      <c r="C31" s="264"/>
      <c r="D31" s="265"/>
      <c r="E31" s="265"/>
      <c r="F31" s="266"/>
      <c r="G31" s="267"/>
      <c r="H31" s="268"/>
      <c r="I31" s="268"/>
      <c r="K31" s="113"/>
      <c r="L31" s="114"/>
      <c r="M31" s="114"/>
      <c r="N31" s="114"/>
      <c r="O31" s="114"/>
      <c r="P31" s="114"/>
      <c r="Q31" s="114"/>
      <c r="R31" s="114"/>
      <c r="S31" s="115"/>
      <c r="T31" s="72"/>
      <c r="U31" s="111"/>
      <c r="V31" s="80"/>
      <c r="W31" s="80"/>
      <c r="X31" s="80"/>
      <c r="Y31" s="80"/>
      <c r="Z31" s="80"/>
      <c r="AA31" s="80"/>
      <c r="AB31" s="80"/>
      <c r="AC31" s="112"/>
      <c r="AD31" s="72"/>
      <c r="AE31" s="111"/>
      <c r="AF31" s="80"/>
      <c r="AG31" s="80"/>
      <c r="AH31" s="80"/>
      <c r="AI31" s="80"/>
      <c r="AJ31" s="80"/>
      <c r="AK31" s="80"/>
      <c r="AL31" s="80"/>
      <c r="AM31" s="112"/>
      <c r="AN31" s="72"/>
    </row>
    <row r="32" spans="1:42" ht="15" customHeight="1" x14ac:dyDescent="0.2">
      <c r="A32" s="262"/>
      <c r="B32" s="263"/>
      <c r="C32" s="264"/>
      <c r="D32" s="265"/>
      <c r="E32" s="265"/>
      <c r="F32" s="266"/>
      <c r="G32" s="267"/>
      <c r="H32" s="268"/>
      <c r="I32" s="268"/>
      <c r="K32" s="111"/>
      <c r="L32" s="80"/>
      <c r="M32" s="80"/>
      <c r="N32" s="80"/>
      <c r="O32" s="80"/>
      <c r="P32" s="80"/>
      <c r="Q32" s="80"/>
      <c r="R32" s="80"/>
      <c r="S32" s="112"/>
      <c r="T32" s="72"/>
      <c r="U32" s="111"/>
      <c r="V32" s="80"/>
      <c r="W32" s="80"/>
      <c r="X32" s="80"/>
      <c r="Y32" s="80"/>
      <c r="Z32" s="80"/>
      <c r="AA32" s="80"/>
      <c r="AB32" s="80"/>
      <c r="AC32" s="112"/>
      <c r="AD32" s="72"/>
      <c r="AE32" s="111"/>
      <c r="AF32" s="80"/>
      <c r="AG32" s="80"/>
      <c r="AH32" s="80"/>
      <c r="AI32" s="80"/>
      <c r="AJ32" s="80"/>
      <c r="AK32" s="80"/>
      <c r="AL32" s="80"/>
      <c r="AM32" s="112"/>
      <c r="AN32" s="72"/>
    </row>
    <row r="33" spans="1:40" ht="15" customHeight="1" x14ac:dyDescent="0.2">
      <c r="A33" s="262"/>
      <c r="B33" s="263"/>
      <c r="C33" s="264"/>
      <c r="D33" s="265"/>
      <c r="E33" s="265"/>
      <c r="F33" s="266"/>
      <c r="G33" s="267"/>
      <c r="H33" s="268"/>
      <c r="I33" s="268"/>
      <c r="K33" s="109" t="s">
        <v>99</v>
      </c>
      <c r="L33" s="110"/>
      <c r="M33" s="110"/>
      <c r="N33" s="110"/>
      <c r="O33" s="110"/>
      <c r="P33" s="110"/>
      <c r="Q33" s="110"/>
      <c r="R33" s="110"/>
      <c r="S33" s="110"/>
      <c r="T33" s="110"/>
      <c r="U33" s="109" t="s">
        <v>99</v>
      </c>
      <c r="V33" s="110"/>
      <c r="W33" s="110"/>
      <c r="X33" s="110"/>
      <c r="Y33" s="110"/>
      <c r="Z33" s="110"/>
      <c r="AA33" s="110"/>
      <c r="AB33" s="110"/>
      <c r="AC33" s="110"/>
      <c r="AD33" s="110"/>
      <c r="AE33" s="109" t="s">
        <v>99</v>
      </c>
      <c r="AF33" s="110"/>
      <c r="AG33" s="110"/>
      <c r="AH33" s="110"/>
      <c r="AI33" s="110"/>
      <c r="AJ33" s="110"/>
      <c r="AK33" s="110"/>
      <c r="AL33" s="110"/>
      <c r="AM33" s="110"/>
      <c r="AN33" s="72"/>
    </row>
    <row r="34" spans="1:40" ht="15" customHeight="1" x14ac:dyDescent="0.2">
      <c r="A34" s="262"/>
      <c r="B34" s="263"/>
      <c r="C34" s="264"/>
      <c r="D34" s="265"/>
      <c r="E34" s="265"/>
      <c r="F34" s="266"/>
      <c r="G34" s="267"/>
      <c r="H34" s="268"/>
      <c r="I34" s="268"/>
      <c r="K34" s="120" t="s">
        <v>109</v>
      </c>
      <c r="L34" s="117"/>
      <c r="M34" s="117"/>
      <c r="N34" s="118"/>
      <c r="O34" s="117"/>
      <c r="P34" s="118"/>
      <c r="Q34" s="118"/>
      <c r="R34" s="118"/>
      <c r="S34" s="119"/>
      <c r="T34" s="104"/>
      <c r="U34" s="120" t="s">
        <v>109</v>
      </c>
      <c r="V34" s="117"/>
      <c r="W34" s="117"/>
      <c r="X34" s="118"/>
      <c r="Y34" s="117"/>
      <c r="Z34" s="118"/>
      <c r="AA34" s="118"/>
      <c r="AB34" s="118"/>
      <c r="AC34" s="119"/>
      <c r="AD34" s="104"/>
      <c r="AE34" s="120" t="s">
        <v>109</v>
      </c>
      <c r="AF34" s="117"/>
      <c r="AG34" s="117"/>
      <c r="AH34" s="118"/>
      <c r="AI34" s="117"/>
      <c r="AJ34" s="118"/>
      <c r="AK34" s="118"/>
      <c r="AL34" s="118"/>
      <c r="AM34" s="119"/>
      <c r="AN34" s="72"/>
    </row>
    <row r="35" spans="1:40" ht="15" customHeight="1" x14ac:dyDescent="0.2">
      <c r="A35" s="262"/>
      <c r="B35" s="263"/>
      <c r="C35" s="264"/>
      <c r="D35" s="265"/>
      <c r="E35" s="265"/>
      <c r="F35" s="266"/>
      <c r="G35" s="267"/>
      <c r="H35" s="268"/>
      <c r="I35" s="268"/>
      <c r="K35" s="120" t="s">
        <v>110</v>
      </c>
      <c r="L35" s="117"/>
      <c r="M35" s="117"/>
      <c r="N35" s="118"/>
      <c r="O35" s="117"/>
      <c r="P35" s="118"/>
      <c r="Q35" s="118"/>
      <c r="R35" s="118"/>
      <c r="S35" s="119"/>
      <c r="T35" s="104"/>
      <c r="U35" s="120" t="s">
        <v>110</v>
      </c>
      <c r="V35" s="117"/>
      <c r="W35" s="117"/>
      <c r="X35" s="118"/>
      <c r="Y35" s="117"/>
      <c r="Z35" s="118"/>
      <c r="AA35" s="118"/>
      <c r="AB35" s="118"/>
      <c r="AC35" s="119"/>
      <c r="AD35" s="104"/>
      <c r="AE35" s="120" t="s">
        <v>110</v>
      </c>
      <c r="AF35" s="117"/>
      <c r="AG35" s="117"/>
      <c r="AH35" s="118"/>
      <c r="AI35" s="117"/>
      <c r="AJ35" s="118"/>
      <c r="AK35" s="118"/>
      <c r="AL35" s="118"/>
      <c r="AM35" s="119"/>
      <c r="AN35" s="72"/>
    </row>
    <row r="36" spans="1:40" ht="15" customHeight="1" x14ac:dyDescent="0.2">
      <c r="A36" s="262"/>
      <c r="B36" s="263"/>
      <c r="C36" s="264"/>
      <c r="D36" s="265"/>
      <c r="E36" s="265"/>
      <c r="F36" s="266"/>
      <c r="G36" s="267"/>
      <c r="H36" s="268"/>
      <c r="I36" s="268"/>
      <c r="K36" s="120" t="s">
        <v>111</v>
      </c>
      <c r="L36" s="117"/>
      <c r="M36" s="117"/>
      <c r="N36" s="118"/>
      <c r="O36" s="117"/>
      <c r="P36" s="118"/>
      <c r="Q36" s="118"/>
      <c r="R36" s="118"/>
      <c r="S36" s="119"/>
      <c r="T36" s="104"/>
      <c r="U36" s="120" t="s">
        <v>111</v>
      </c>
      <c r="V36" s="117"/>
      <c r="W36" s="117"/>
      <c r="X36" s="118"/>
      <c r="Y36" s="117"/>
      <c r="Z36" s="118"/>
      <c r="AA36" s="118"/>
      <c r="AB36" s="118"/>
      <c r="AC36" s="119"/>
      <c r="AD36" s="104"/>
      <c r="AE36" s="120" t="s">
        <v>111</v>
      </c>
      <c r="AF36" s="117"/>
      <c r="AG36" s="117"/>
      <c r="AH36" s="118"/>
      <c r="AI36" s="117"/>
      <c r="AJ36" s="118"/>
      <c r="AK36" s="118"/>
      <c r="AL36" s="118"/>
      <c r="AM36" s="119"/>
      <c r="AN36" s="72"/>
    </row>
    <row r="37" spans="1:40" s="1" customFormat="1" ht="15" customHeight="1" x14ac:dyDescent="0.2">
      <c r="A37" s="262"/>
      <c r="B37" s="263"/>
      <c r="C37" s="264"/>
      <c r="D37" s="265"/>
      <c r="E37" s="265"/>
      <c r="F37" s="266"/>
      <c r="G37" s="267"/>
      <c r="H37" s="268"/>
      <c r="I37" s="268"/>
      <c r="K37" s="120"/>
      <c r="L37" s="117"/>
      <c r="M37" s="117"/>
      <c r="N37" s="118"/>
      <c r="O37" s="117"/>
      <c r="P37" s="118"/>
      <c r="Q37" s="118"/>
      <c r="R37" s="118"/>
      <c r="S37" s="119"/>
      <c r="T37" s="104"/>
      <c r="U37" s="120"/>
      <c r="V37" s="117"/>
      <c r="W37" s="117"/>
      <c r="X37" s="118"/>
      <c r="Y37" s="117"/>
      <c r="Z37" s="118"/>
      <c r="AA37" s="118"/>
      <c r="AB37" s="118"/>
      <c r="AC37" s="119"/>
      <c r="AD37" s="104"/>
      <c r="AE37" s="120"/>
      <c r="AF37" s="117"/>
      <c r="AG37" s="117"/>
      <c r="AH37" s="118"/>
      <c r="AI37" s="117"/>
      <c r="AJ37" s="118"/>
      <c r="AK37" s="118"/>
      <c r="AL37" s="118"/>
      <c r="AM37" s="119"/>
      <c r="AN37" s="72"/>
    </row>
    <row r="38" spans="1:40" ht="15" customHeight="1" x14ac:dyDescent="0.2">
      <c r="A38" s="262"/>
      <c r="B38" s="263"/>
      <c r="C38" s="264"/>
      <c r="D38" s="265"/>
      <c r="E38" s="265"/>
      <c r="F38" s="266"/>
      <c r="G38" s="267"/>
      <c r="H38" s="268"/>
      <c r="I38" s="268"/>
      <c r="K38" s="109" t="s">
        <v>107</v>
      </c>
      <c r="L38" s="110"/>
      <c r="M38" s="110"/>
      <c r="N38" s="110"/>
      <c r="O38" s="110"/>
      <c r="P38" s="110"/>
      <c r="Q38" s="110"/>
      <c r="R38" s="110"/>
      <c r="S38" s="110"/>
      <c r="T38" s="110"/>
      <c r="U38" s="109" t="s">
        <v>107</v>
      </c>
      <c r="V38" s="110"/>
      <c r="W38" s="110"/>
      <c r="X38" s="110"/>
      <c r="Y38" s="110"/>
      <c r="Z38" s="110"/>
      <c r="AA38" s="110"/>
      <c r="AB38" s="110"/>
      <c r="AC38" s="110"/>
      <c r="AD38" s="110"/>
      <c r="AE38" s="109" t="s">
        <v>107</v>
      </c>
      <c r="AF38" s="110"/>
      <c r="AG38" s="110"/>
      <c r="AH38" s="110"/>
      <c r="AI38" s="110"/>
      <c r="AJ38" s="110"/>
      <c r="AK38" s="110"/>
      <c r="AL38" s="110"/>
      <c r="AM38" s="110"/>
      <c r="AN38" s="72"/>
    </row>
    <row r="39" spans="1:40" ht="15" customHeight="1" x14ac:dyDescent="0.2">
      <c r="A39" s="262"/>
      <c r="B39" s="263"/>
      <c r="C39" s="264"/>
      <c r="D39" s="265"/>
      <c r="E39" s="265"/>
      <c r="F39" s="266"/>
      <c r="G39" s="267"/>
      <c r="H39" s="268"/>
      <c r="I39" s="268"/>
      <c r="K39" s="120"/>
      <c r="L39" s="117"/>
      <c r="M39" s="117"/>
      <c r="N39" s="118"/>
      <c r="O39" s="117"/>
      <c r="P39" s="118"/>
      <c r="Q39" s="118"/>
      <c r="R39" s="118"/>
      <c r="S39" s="119"/>
      <c r="T39" s="72"/>
      <c r="U39" s="120"/>
      <c r="V39" s="117"/>
      <c r="W39" s="117"/>
      <c r="X39" s="118"/>
      <c r="Y39" s="117"/>
      <c r="Z39" s="118"/>
      <c r="AA39" s="118"/>
      <c r="AB39" s="118"/>
      <c r="AC39" s="119"/>
      <c r="AD39" s="72"/>
      <c r="AE39" s="120"/>
      <c r="AF39" s="117"/>
      <c r="AG39" s="117"/>
      <c r="AH39" s="118"/>
      <c r="AI39" s="117"/>
      <c r="AJ39" s="118"/>
      <c r="AK39" s="118"/>
      <c r="AL39" s="118"/>
      <c r="AM39" s="119"/>
      <c r="AN39" s="72"/>
    </row>
    <row r="40" spans="1:40" ht="15" customHeight="1" x14ac:dyDescent="0.2">
      <c r="A40" s="262"/>
      <c r="B40" s="263"/>
      <c r="C40" s="264"/>
      <c r="D40" s="265"/>
      <c r="E40" s="265"/>
      <c r="F40" s="266"/>
      <c r="G40" s="267"/>
      <c r="H40" s="268"/>
      <c r="I40" s="268"/>
      <c r="K40" s="120"/>
      <c r="L40" s="117"/>
      <c r="M40" s="117"/>
      <c r="N40" s="118"/>
      <c r="O40" s="117"/>
      <c r="P40" s="118"/>
      <c r="Q40" s="118"/>
      <c r="R40" s="118"/>
      <c r="S40" s="119"/>
      <c r="T40" s="72"/>
      <c r="U40" s="120"/>
      <c r="V40" s="117"/>
      <c r="W40" s="117"/>
      <c r="X40" s="118"/>
      <c r="Y40" s="117"/>
      <c r="Z40" s="118"/>
      <c r="AA40" s="118"/>
      <c r="AB40" s="118"/>
      <c r="AC40" s="119"/>
      <c r="AD40" s="72"/>
      <c r="AE40" s="120"/>
      <c r="AF40" s="117"/>
      <c r="AG40" s="117"/>
      <c r="AH40" s="118"/>
      <c r="AI40" s="117"/>
      <c r="AJ40" s="118"/>
      <c r="AK40" s="118"/>
      <c r="AL40" s="118"/>
      <c r="AM40" s="119"/>
      <c r="AN40" s="72"/>
    </row>
    <row r="41" spans="1:40" s="42" customFormat="1" ht="15" customHeight="1" x14ac:dyDescent="0.2">
      <c r="A41" s="262"/>
      <c r="B41" s="263"/>
      <c r="C41" s="264"/>
      <c r="D41" s="265"/>
      <c r="E41" s="265"/>
      <c r="F41" s="266"/>
      <c r="G41" s="267"/>
      <c r="H41" s="268"/>
      <c r="I41" s="268"/>
      <c r="K41" s="120"/>
      <c r="L41" s="117"/>
      <c r="M41" s="117"/>
      <c r="N41" s="118"/>
      <c r="O41" s="117"/>
      <c r="P41" s="118"/>
      <c r="Q41" s="118"/>
      <c r="R41" s="118"/>
      <c r="S41" s="119"/>
      <c r="T41" s="72"/>
      <c r="U41" s="120"/>
      <c r="V41" s="117"/>
      <c r="W41" s="117"/>
      <c r="X41" s="118"/>
      <c r="Y41" s="117"/>
      <c r="Z41" s="118"/>
      <c r="AA41" s="118"/>
      <c r="AB41" s="118"/>
      <c r="AC41" s="119"/>
      <c r="AD41" s="72"/>
      <c r="AE41" s="120"/>
      <c r="AF41" s="117"/>
      <c r="AG41" s="117"/>
      <c r="AH41" s="118"/>
      <c r="AI41" s="117"/>
      <c r="AJ41" s="118"/>
      <c r="AK41" s="118"/>
      <c r="AL41" s="118"/>
      <c r="AM41" s="119"/>
      <c r="AN41" s="72"/>
    </row>
    <row r="42" spans="1:40" ht="15" customHeight="1" x14ac:dyDescent="0.2">
      <c r="A42" s="262"/>
      <c r="B42" s="263"/>
      <c r="C42" s="264"/>
      <c r="D42" s="265"/>
      <c r="E42" s="265"/>
      <c r="F42" s="266"/>
      <c r="G42" s="267"/>
      <c r="H42" s="268"/>
      <c r="I42" s="268"/>
      <c r="K42" s="120"/>
      <c r="L42" s="117"/>
      <c r="M42" s="117"/>
      <c r="N42" s="118"/>
      <c r="O42" s="117"/>
      <c r="P42" s="118"/>
      <c r="Q42" s="118"/>
      <c r="R42" s="118"/>
      <c r="S42" s="119"/>
      <c r="T42" s="72"/>
      <c r="U42" s="120"/>
      <c r="V42" s="117"/>
      <c r="W42" s="117"/>
      <c r="X42" s="118"/>
      <c r="Y42" s="117"/>
      <c r="Z42" s="118"/>
      <c r="AA42" s="118"/>
      <c r="AB42" s="118"/>
      <c r="AC42" s="119"/>
      <c r="AD42" s="72"/>
      <c r="AE42" s="120"/>
      <c r="AF42" s="117"/>
      <c r="AG42" s="117"/>
      <c r="AH42" s="118"/>
      <c r="AI42" s="117"/>
      <c r="AJ42" s="118"/>
      <c r="AK42" s="118"/>
      <c r="AL42" s="118"/>
      <c r="AM42" s="119"/>
      <c r="AN42" s="72"/>
    </row>
    <row r="43" spans="1:40" ht="15" customHeight="1" x14ac:dyDescent="0.2">
      <c r="A43" s="262"/>
      <c r="B43" s="263"/>
      <c r="C43" s="264"/>
      <c r="D43" s="265"/>
      <c r="E43" s="265"/>
      <c r="F43" s="266"/>
      <c r="G43" s="267"/>
      <c r="H43" s="268"/>
      <c r="I43" s="268"/>
      <c r="K43" s="120"/>
      <c r="L43" s="117"/>
      <c r="M43" s="117"/>
      <c r="N43" s="118"/>
      <c r="O43" s="117"/>
      <c r="P43" s="118"/>
      <c r="Q43" s="118"/>
      <c r="R43" s="118"/>
      <c r="S43" s="119"/>
      <c r="T43" s="72"/>
      <c r="U43" s="120"/>
      <c r="V43" s="117"/>
      <c r="W43" s="117"/>
      <c r="X43" s="118"/>
      <c r="Y43" s="117"/>
      <c r="Z43" s="118"/>
      <c r="AA43" s="118"/>
      <c r="AB43" s="118"/>
      <c r="AC43" s="119"/>
      <c r="AD43" s="72"/>
      <c r="AE43" s="120"/>
      <c r="AF43" s="117"/>
      <c r="AG43" s="117"/>
      <c r="AH43" s="118"/>
      <c r="AI43" s="117"/>
      <c r="AJ43" s="118"/>
      <c r="AK43" s="118"/>
      <c r="AL43" s="118"/>
      <c r="AM43" s="119"/>
      <c r="AN43" s="72"/>
    </row>
    <row r="44" spans="1:40" ht="15" customHeight="1" x14ac:dyDescent="0.2">
      <c r="A44" s="262"/>
      <c r="B44" s="263"/>
      <c r="C44" s="264"/>
      <c r="D44" s="265"/>
      <c r="E44" s="265"/>
      <c r="F44" s="266"/>
      <c r="G44" s="267"/>
      <c r="H44" s="268"/>
      <c r="I44" s="268"/>
      <c r="K44" s="120"/>
      <c r="L44" s="117"/>
      <c r="M44" s="117"/>
      <c r="N44" s="118"/>
      <c r="O44" s="117"/>
      <c r="P44" s="118"/>
      <c r="Q44" s="118"/>
      <c r="R44" s="118"/>
      <c r="S44" s="119"/>
      <c r="T44" s="72"/>
      <c r="U44" s="120"/>
      <c r="V44" s="117"/>
      <c r="W44" s="117"/>
      <c r="X44" s="118"/>
      <c r="Y44" s="117"/>
      <c r="Z44" s="118"/>
      <c r="AA44" s="118"/>
      <c r="AB44" s="118"/>
      <c r="AC44" s="119"/>
      <c r="AD44" s="72"/>
      <c r="AE44" s="120"/>
      <c r="AF44" s="117"/>
      <c r="AG44" s="117"/>
      <c r="AH44" s="118"/>
      <c r="AI44" s="117"/>
      <c r="AJ44" s="118"/>
      <c r="AK44" s="118"/>
      <c r="AL44" s="118"/>
      <c r="AM44" s="119"/>
      <c r="AN44" s="72"/>
    </row>
    <row r="45" spans="1:40" ht="15" customHeight="1" x14ac:dyDescent="0.2">
      <c r="T45" s="72"/>
      <c r="AD45" s="72"/>
      <c r="AN45" s="72"/>
    </row>
    <row r="46" spans="1:40" ht="15" customHeight="1" x14ac:dyDescent="0.2">
      <c r="A46" s="273">
        <f>AE21+1</f>
        <v>43146</v>
      </c>
      <c r="B46" s="273"/>
      <c r="C46" s="273"/>
      <c r="D46" s="273"/>
      <c r="E46" s="273"/>
      <c r="F46" s="273"/>
      <c r="G46" s="273"/>
      <c r="H46" s="273"/>
      <c r="I46" s="273"/>
      <c r="K46" s="273">
        <f>A46+1</f>
        <v>43147</v>
      </c>
      <c r="L46" s="273"/>
      <c r="M46" s="273"/>
      <c r="N46" s="273"/>
      <c r="O46" s="273"/>
      <c r="P46" s="273"/>
      <c r="Q46" s="273"/>
      <c r="R46" s="273"/>
      <c r="S46" s="273"/>
      <c r="T46" s="72"/>
      <c r="U46" s="273">
        <f>K46+1</f>
        <v>43148</v>
      </c>
      <c r="V46" s="273"/>
      <c r="W46" s="273"/>
      <c r="X46" s="273"/>
      <c r="Y46" s="273"/>
      <c r="Z46" s="273"/>
      <c r="AA46" s="273"/>
      <c r="AB46" s="273"/>
      <c r="AC46" s="273"/>
      <c r="AD46" s="72"/>
      <c r="AE46" s="273">
        <f>U46+1</f>
        <v>43149</v>
      </c>
      <c r="AF46" s="273"/>
      <c r="AG46" s="273"/>
      <c r="AH46" s="273"/>
      <c r="AI46" s="273"/>
      <c r="AJ46" s="273"/>
      <c r="AK46" s="273"/>
      <c r="AL46" s="273"/>
      <c r="AM46" s="273"/>
      <c r="AN46" s="72"/>
    </row>
    <row r="47" spans="1:40" ht="15" customHeight="1" x14ac:dyDescent="0.2">
      <c r="A47" s="271" t="str">
        <f>IFERROR(INDEX(events,MATCH(A$46,events_1,0))," - ")</f>
        <v xml:space="preserve"> - </v>
      </c>
      <c r="B47" s="271"/>
      <c r="C47" s="271"/>
      <c r="D47" s="271"/>
      <c r="E47" s="271"/>
      <c r="F47" s="271"/>
      <c r="G47" s="271"/>
      <c r="H47" s="271"/>
      <c r="I47" s="271"/>
      <c r="J47" s="128"/>
      <c r="K47" s="271" t="str">
        <f>IFERROR(INDEX(events,MATCH(K$46,events_1,0))," - ")</f>
        <v xml:space="preserve"> - </v>
      </c>
      <c r="L47" s="271"/>
      <c r="M47" s="271"/>
      <c r="N47" s="271"/>
      <c r="O47" s="271"/>
      <c r="P47" s="271"/>
      <c r="Q47" s="271"/>
      <c r="R47" s="271"/>
      <c r="S47" s="271"/>
      <c r="T47" s="129"/>
      <c r="U47" s="271" t="str">
        <f>IFERROR(INDEX(events,MATCH(U$46,events_1,0))," - ")</f>
        <v xml:space="preserve"> - </v>
      </c>
      <c r="V47" s="271"/>
      <c r="W47" s="271"/>
      <c r="X47" s="271"/>
      <c r="Y47" s="271"/>
      <c r="Z47" s="271"/>
      <c r="AA47" s="271"/>
      <c r="AB47" s="271"/>
      <c r="AC47" s="271"/>
      <c r="AD47" s="129"/>
      <c r="AE47" s="271" t="str">
        <f>IFERROR(INDEX(events,MATCH(AE$46,events_1,0))," - ")</f>
        <v xml:space="preserve"> - </v>
      </c>
      <c r="AF47" s="271"/>
      <c r="AG47" s="271"/>
      <c r="AH47" s="271"/>
      <c r="AI47" s="271"/>
      <c r="AJ47" s="271"/>
      <c r="AK47" s="271"/>
      <c r="AL47" s="271"/>
      <c r="AM47" s="271"/>
      <c r="AN47" s="72"/>
    </row>
    <row r="48" spans="1:40" ht="15" customHeight="1" x14ac:dyDescent="0.2">
      <c r="A48" s="271" t="str">
        <f>IFERROR(INDEX(events,MATCH(A$46,events_2,0))," - ")</f>
        <v xml:space="preserve"> - </v>
      </c>
      <c r="B48" s="271"/>
      <c r="C48" s="271"/>
      <c r="D48" s="271"/>
      <c r="E48" s="271"/>
      <c r="F48" s="271"/>
      <c r="G48" s="271"/>
      <c r="H48" s="271"/>
      <c r="I48" s="271"/>
      <c r="J48" s="128"/>
      <c r="K48" s="271" t="str">
        <f>IFERROR(INDEX(events,MATCH(K$46,events_2,0))," - ")</f>
        <v xml:space="preserve"> - </v>
      </c>
      <c r="L48" s="271"/>
      <c r="M48" s="271"/>
      <c r="N48" s="271"/>
      <c r="O48" s="271"/>
      <c r="P48" s="271"/>
      <c r="Q48" s="271"/>
      <c r="R48" s="271"/>
      <c r="S48" s="271"/>
      <c r="T48" s="129"/>
      <c r="U48" s="271" t="str">
        <f>IFERROR(INDEX(events,MATCH(U$46,events_2,0))," - ")</f>
        <v xml:space="preserve"> - </v>
      </c>
      <c r="V48" s="271"/>
      <c r="W48" s="271"/>
      <c r="X48" s="271"/>
      <c r="Y48" s="271"/>
      <c r="Z48" s="271"/>
      <c r="AA48" s="271"/>
      <c r="AB48" s="271"/>
      <c r="AC48" s="271"/>
      <c r="AD48" s="129"/>
      <c r="AE48" s="271" t="str">
        <f>IFERROR(INDEX(events,MATCH(AE$46,events_2,0))," - ")</f>
        <v xml:space="preserve"> - </v>
      </c>
      <c r="AF48" s="271"/>
      <c r="AG48" s="271"/>
      <c r="AH48" s="271"/>
      <c r="AI48" s="271"/>
      <c r="AJ48" s="271"/>
      <c r="AK48" s="271"/>
      <c r="AL48" s="271"/>
      <c r="AM48" s="271"/>
      <c r="AN48" s="72"/>
    </row>
    <row r="49" spans="1:40" ht="15" customHeight="1" x14ac:dyDescent="0.2">
      <c r="A49" s="271" t="str">
        <f>IFERROR(INDEX(events,MATCH(A$46,events_3,0))," - ")</f>
        <v xml:space="preserve"> - </v>
      </c>
      <c r="B49" s="271"/>
      <c r="C49" s="271"/>
      <c r="D49" s="271"/>
      <c r="E49" s="271"/>
      <c r="F49" s="271"/>
      <c r="G49" s="271"/>
      <c r="H49" s="271"/>
      <c r="I49" s="271"/>
      <c r="J49" s="128"/>
      <c r="K49" s="271" t="str">
        <f>IFERROR(INDEX(events,MATCH(K$46,events_3,0))," - ")</f>
        <v xml:space="preserve"> - </v>
      </c>
      <c r="L49" s="271"/>
      <c r="M49" s="271"/>
      <c r="N49" s="271"/>
      <c r="O49" s="271"/>
      <c r="P49" s="271"/>
      <c r="Q49" s="271"/>
      <c r="R49" s="271"/>
      <c r="S49" s="271"/>
      <c r="T49" s="129"/>
      <c r="U49" s="271" t="str">
        <f>IFERROR(INDEX(events,MATCH(U$46,events_3,0))," - ")</f>
        <v xml:space="preserve"> - </v>
      </c>
      <c r="V49" s="271"/>
      <c r="W49" s="271"/>
      <c r="X49" s="271"/>
      <c r="Y49" s="271"/>
      <c r="Z49" s="271"/>
      <c r="AA49" s="271"/>
      <c r="AB49" s="271"/>
      <c r="AC49" s="271"/>
      <c r="AD49" s="129"/>
      <c r="AE49" s="271" t="str">
        <f>IFERROR(INDEX(events,MATCH(AE$46,events_3,0))," - ")</f>
        <v xml:space="preserve"> - </v>
      </c>
      <c r="AF49" s="271"/>
      <c r="AG49" s="271"/>
      <c r="AH49" s="271"/>
      <c r="AI49" s="271"/>
      <c r="AJ49" s="271"/>
      <c r="AK49" s="271"/>
      <c r="AL49" s="271"/>
      <c r="AM49" s="271"/>
      <c r="AN49" s="72"/>
    </row>
    <row r="50" spans="1:40" ht="15" customHeight="1" x14ac:dyDescent="0.2">
      <c r="A50" s="271" t="str">
        <f>IFERROR(INDEX(events,MATCH(A$46,events_4,0))," - ")</f>
        <v xml:space="preserve"> - </v>
      </c>
      <c r="B50" s="271"/>
      <c r="C50" s="271"/>
      <c r="D50" s="271"/>
      <c r="E50" s="271"/>
      <c r="F50" s="271"/>
      <c r="G50" s="271"/>
      <c r="H50" s="271"/>
      <c r="I50" s="271"/>
      <c r="J50" s="128"/>
      <c r="K50" s="271" t="str">
        <f>IFERROR(INDEX(events,MATCH(K$46,events_4,0))," - ")</f>
        <v xml:space="preserve"> - </v>
      </c>
      <c r="L50" s="271"/>
      <c r="M50" s="271"/>
      <c r="N50" s="271"/>
      <c r="O50" s="271"/>
      <c r="P50" s="271"/>
      <c r="Q50" s="271"/>
      <c r="R50" s="271"/>
      <c r="S50" s="271"/>
      <c r="T50" s="129"/>
      <c r="U50" s="271" t="str">
        <f>IFERROR(INDEX(events,MATCH(U$46,events_4,0))," - ")</f>
        <v xml:space="preserve"> - </v>
      </c>
      <c r="V50" s="271"/>
      <c r="W50" s="271"/>
      <c r="X50" s="271"/>
      <c r="Y50" s="271"/>
      <c r="Z50" s="271"/>
      <c r="AA50" s="271"/>
      <c r="AB50" s="271"/>
      <c r="AC50" s="271"/>
      <c r="AD50" s="129"/>
      <c r="AE50" s="271" t="str">
        <f>IFERROR(INDEX(events,MATCH(AE$46,events_4,0))," - ")</f>
        <v xml:space="preserve"> - </v>
      </c>
      <c r="AF50" s="271"/>
      <c r="AG50" s="271"/>
      <c r="AH50" s="271"/>
      <c r="AI50" s="271"/>
      <c r="AJ50" s="271"/>
      <c r="AK50" s="271"/>
      <c r="AL50" s="271"/>
      <c r="AM50" s="271"/>
      <c r="AN50" s="72"/>
    </row>
    <row r="51" spans="1:40" ht="15" customHeight="1" x14ac:dyDescent="0.2">
      <c r="A51" s="109" t="s">
        <v>5</v>
      </c>
      <c r="B51" s="110"/>
      <c r="C51" s="110"/>
      <c r="D51" s="110"/>
      <c r="E51" s="110"/>
      <c r="F51" s="110"/>
      <c r="G51" s="110"/>
      <c r="H51" s="110"/>
      <c r="I51" s="110"/>
      <c r="J51" s="90"/>
      <c r="K51" s="109" t="s">
        <v>5</v>
      </c>
      <c r="L51" s="110"/>
      <c r="M51" s="110"/>
      <c r="N51" s="110"/>
      <c r="O51" s="110"/>
      <c r="P51" s="110"/>
      <c r="Q51" s="110"/>
      <c r="R51" s="110"/>
      <c r="S51" s="110"/>
      <c r="T51" s="90"/>
      <c r="U51" s="109" t="s">
        <v>5</v>
      </c>
      <c r="V51" s="110"/>
      <c r="W51" s="110"/>
      <c r="X51" s="110"/>
      <c r="Y51" s="110"/>
      <c r="Z51" s="110"/>
      <c r="AA51" s="110"/>
      <c r="AB51" s="110"/>
      <c r="AC51" s="110"/>
      <c r="AD51" s="90"/>
      <c r="AE51" s="109" t="s">
        <v>5</v>
      </c>
      <c r="AF51" s="110"/>
      <c r="AG51" s="110"/>
      <c r="AH51" s="110"/>
      <c r="AI51" s="110"/>
      <c r="AJ51" s="110"/>
      <c r="AK51" s="110"/>
      <c r="AL51" s="110"/>
      <c r="AM51" s="110"/>
      <c r="AN51" s="72"/>
    </row>
    <row r="52" spans="1:40" ht="15" customHeight="1" x14ac:dyDescent="0.2">
      <c r="A52" s="125" t="s">
        <v>100</v>
      </c>
      <c r="B52" s="111"/>
      <c r="C52" s="80"/>
      <c r="D52" s="79"/>
      <c r="E52" s="80"/>
      <c r="F52" s="79"/>
      <c r="G52" s="79"/>
      <c r="H52" s="79"/>
      <c r="I52" s="112"/>
      <c r="K52" s="125" t="s">
        <v>100</v>
      </c>
      <c r="L52" s="111"/>
      <c r="M52" s="80"/>
      <c r="N52" s="79"/>
      <c r="O52" s="80"/>
      <c r="P52" s="79"/>
      <c r="Q52" s="79"/>
      <c r="R52" s="79"/>
      <c r="S52" s="112"/>
      <c r="T52" s="72"/>
      <c r="U52" s="125" t="s">
        <v>100</v>
      </c>
      <c r="V52" s="111"/>
      <c r="W52" s="80"/>
      <c r="X52" s="79"/>
      <c r="Y52" s="80"/>
      <c r="Z52" s="79"/>
      <c r="AA52" s="79"/>
      <c r="AB52" s="79"/>
      <c r="AC52" s="112"/>
      <c r="AD52" s="72"/>
      <c r="AE52" s="125" t="s">
        <v>100</v>
      </c>
      <c r="AF52" s="111"/>
      <c r="AG52" s="80"/>
      <c r="AH52" s="79"/>
      <c r="AI52" s="80"/>
      <c r="AJ52" s="79"/>
      <c r="AK52" s="79"/>
      <c r="AL52" s="79"/>
      <c r="AM52" s="112"/>
      <c r="AN52" s="72"/>
    </row>
    <row r="53" spans="1:40" ht="15" customHeight="1" x14ac:dyDescent="0.2">
      <c r="A53" s="125" t="s">
        <v>100</v>
      </c>
      <c r="B53" s="111"/>
      <c r="C53" s="80"/>
      <c r="D53" s="79"/>
      <c r="E53" s="80"/>
      <c r="F53" s="79"/>
      <c r="G53" s="79"/>
      <c r="H53" s="79"/>
      <c r="I53" s="112"/>
      <c r="K53" s="125" t="s">
        <v>100</v>
      </c>
      <c r="L53" s="111"/>
      <c r="M53" s="80"/>
      <c r="N53" s="79"/>
      <c r="O53" s="80"/>
      <c r="P53" s="79"/>
      <c r="Q53" s="79"/>
      <c r="R53" s="79"/>
      <c r="S53" s="112"/>
      <c r="T53" s="72"/>
      <c r="U53" s="125" t="s">
        <v>100</v>
      </c>
      <c r="V53" s="111"/>
      <c r="W53" s="80"/>
      <c r="X53" s="79"/>
      <c r="Y53" s="80"/>
      <c r="Z53" s="79"/>
      <c r="AA53" s="79"/>
      <c r="AB53" s="79"/>
      <c r="AC53" s="112"/>
      <c r="AD53" s="72"/>
      <c r="AE53" s="125" t="s">
        <v>100</v>
      </c>
      <c r="AF53" s="111"/>
      <c r="AG53" s="80"/>
      <c r="AH53" s="79"/>
      <c r="AI53" s="80"/>
      <c r="AJ53" s="79"/>
      <c r="AK53" s="79"/>
      <c r="AL53" s="79"/>
      <c r="AM53" s="112"/>
      <c r="AN53" s="72"/>
    </row>
    <row r="54" spans="1:40" ht="15" customHeight="1" x14ac:dyDescent="0.2">
      <c r="A54" s="109" t="s">
        <v>108</v>
      </c>
      <c r="B54" s="110"/>
      <c r="C54" s="110"/>
      <c r="D54" s="110"/>
      <c r="E54" s="110"/>
      <c r="F54" s="110"/>
      <c r="G54" s="110"/>
      <c r="H54" s="110"/>
      <c r="I54" s="110"/>
      <c r="J54" s="90"/>
      <c r="K54" s="109" t="s">
        <v>108</v>
      </c>
      <c r="L54" s="110"/>
      <c r="M54" s="110"/>
      <c r="N54" s="110"/>
      <c r="O54" s="110"/>
      <c r="P54" s="110"/>
      <c r="Q54" s="110"/>
      <c r="R54" s="110"/>
      <c r="S54" s="110"/>
      <c r="T54" s="90"/>
      <c r="U54" s="109" t="s">
        <v>108</v>
      </c>
      <c r="V54" s="110"/>
      <c r="W54" s="110"/>
      <c r="X54" s="110"/>
      <c r="Y54" s="110"/>
      <c r="Z54" s="110"/>
      <c r="AA54" s="110"/>
      <c r="AB54" s="110"/>
      <c r="AC54" s="110"/>
      <c r="AD54" s="90"/>
      <c r="AE54" s="109" t="s">
        <v>108</v>
      </c>
      <c r="AF54" s="110"/>
      <c r="AG54" s="110"/>
      <c r="AH54" s="110"/>
      <c r="AI54" s="110"/>
      <c r="AJ54" s="110"/>
      <c r="AK54" s="110"/>
      <c r="AL54" s="110"/>
      <c r="AM54" s="110"/>
      <c r="AN54" s="72"/>
    </row>
    <row r="55" spans="1:40" ht="15" customHeight="1" x14ac:dyDescent="0.2">
      <c r="A55" s="116"/>
      <c r="B55" s="116"/>
      <c r="C55" s="116"/>
      <c r="D55" s="116"/>
      <c r="E55" s="116"/>
      <c r="F55" s="116"/>
      <c r="G55" s="116"/>
      <c r="H55" s="116"/>
      <c r="I55" s="116"/>
      <c r="K55" s="116"/>
      <c r="L55" s="116"/>
      <c r="M55" s="116"/>
      <c r="N55" s="116"/>
      <c r="O55" s="116"/>
      <c r="P55" s="116"/>
      <c r="Q55" s="116"/>
      <c r="R55" s="116"/>
      <c r="S55" s="116"/>
      <c r="T55" s="72"/>
      <c r="U55" s="116"/>
      <c r="V55" s="116"/>
      <c r="W55" s="116"/>
      <c r="X55" s="116"/>
      <c r="Y55" s="116"/>
      <c r="Z55" s="116"/>
      <c r="AA55" s="116"/>
      <c r="AB55" s="116"/>
      <c r="AC55" s="116"/>
      <c r="AD55" s="72"/>
      <c r="AE55" s="116"/>
      <c r="AF55" s="116"/>
      <c r="AG55" s="116"/>
      <c r="AH55" s="116"/>
      <c r="AI55" s="116"/>
      <c r="AJ55" s="116"/>
      <c r="AK55" s="116"/>
      <c r="AL55" s="116"/>
      <c r="AM55" s="116"/>
      <c r="AN55" s="72"/>
    </row>
    <row r="56" spans="1:40" ht="15" customHeight="1" x14ac:dyDescent="0.2">
      <c r="A56" s="113"/>
      <c r="B56" s="114"/>
      <c r="C56" s="114"/>
      <c r="D56" s="114"/>
      <c r="E56" s="114"/>
      <c r="F56" s="114"/>
      <c r="G56" s="114"/>
      <c r="H56" s="114"/>
      <c r="I56" s="115"/>
      <c r="K56" s="113"/>
      <c r="L56" s="114"/>
      <c r="M56" s="114"/>
      <c r="N56" s="114"/>
      <c r="O56" s="114"/>
      <c r="P56" s="114"/>
      <c r="Q56" s="114"/>
      <c r="R56" s="114"/>
      <c r="S56" s="115"/>
      <c r="T56" s="72"/>
      <c r="U56" s="113"/>
      <c r="V56" s="114"/>
      <c r="W56" s="114"/>
      <c r="X56" s="114"/>
      <c r="Y56" s="114"/>
      <c r="Z56" s="114"/>
      <c r="AA56" s="114"/>
      <c r="AB56" s="114"/>
      <c r="AC56" s="115"/>
      <c r="AD56" s="72"/>
      <c r="AE56" s="113"/>
      <c r="AF56" s="114"/>
      <c r="AG56" s="114"/>
      <c r="AH56" s="114"/>
      <c r="AI56" s="114"/>
      <c r="AJ56" s="114"/>
      <c r="AK56" s="114"/>
      <c r="AL56" s="114"/>
      <c r="AM56" s="115"/>
      <c r="AN56" s="72"/>
    </row>
    <row r="57" spans="1:40" ht="15" customHeight="1" x14ac:dyDescent="0.2">
      <c r="A57" s="111"/>
      <c r="B57" s="80"/>
      <c r="C57" s="80"/>
      <c r="D57" s="80"/>
      <c r="E57" s="80"/>
      <c r="F57" s="80"/>
      <c r="G57" s="80"/>
      <c r="H57" s="80"/>
      <c r="I57" s="112"/>
      <c r="K57" s="111"/>
      <c r="L57" s="80"/>
      <c r="M57" s="80"/>
      <c r="N57" s="80"/>
      <c r="O57" s="80"/>
      <c r="P57" s="80"/>
      <c r="Q57" s="80"/>
      <c r="R57" s="80"/>
      <c r="S57" s="112"/>
      <c r="T57" s="72"/>
      <c r="U57" s="111"/>
      <c r="V57" s="80"/>
      <c r="W57" s="80"/>
      <c r="X57" s="80"/>
      <c r="Y57" s="80"/>
      <c r="Z57" s="80"/>
      <c r="AA57" s="80"/>
      <c r="AB57" s="80"/>
      <c r="AC57" s="112"/>
      <c r="AD57" s="72"/>
      <c r="AE57" s="111"/>
      <c r="AF57" s="80"/>
      <c r="AG57" s="80"/>
      <c r="AH57" s="80"/>
      <c r="AI57" s="80"/>
      <c r="AJ57" s="80"/>
      <c r="AK57" s="80"/>
      <c r="AL57" s="80"/>
      <c r="AM57" s="112"/>
      <c r="AN57" s="72"/>
    </row>
    <row r="58" spans="1:40" ht="15" customHeight="1" x14ac:dyDescent="0.2">
      <c r="A58" s="109" t="s">
        <v>99</v>
      </c>
      <c r="B58" s="110"/>
      <c r="C58" s="110"/>
      <c r="D58" s="110"/>
      <c r="E58" s="110"/>
      <c r="F58" s="110"/>
      <c r="G58" s="110"/>
      <c r="H58" s="110"/>
      <c r="I58" s="110"/>
      <c r="J58" s="91"/>
      <c r="K58" s="109" t="s">
        <v>99</v>
      </c>
      <c r="L58" s="110"/>
      <c r="M58" s="110"/>
      <c r="N58" s="110"/>
      <c r="O58" s="110"/>
      <c r="P58" s="110"/>
      <c r="Q58" s="110"/>
      <c r="R58" s="110"/>
      <c r="S58" s="110"/>
      <c r="T58" s="90"/>
      <c r="U58" s="109" t="s">
        <v>99</v>
      </c>
      <c r="V58" s="110"/>
      <c r="W58" s="110"/>
      <c r="X58" s="110"/>
      <c r="Y58" s="110"/>
      <c r="Z58" s="110"/>
      <c r="AA58" s="110"/>
      <c r="AB58" s="110"/>
      <c r="AC58" s="110"/>
      <c r="AD58" s="90"/>
      <c r="AE58" s="109" t="s">
        <v>99</v>
      </c>
      <c r="AF58" s="110"/>
      <c r="AG58" s="110"/>
      <c r="AH58" s="110"/>
      <c r="AI58" s="110"/>
      <c r="AJ58" s="110"/>
      <c r="AK58" s="110"/>
      <c r="AL58" s="110"/>
      <c r="AM58" s="110"/>
      <c r="AN58" s="72"/>
    </row>
    <row r="59" spans="1:40" ht="15" customHeight="1" x14ac:dyDescent="0.2">
      <c r="A59" s="120" t="s">
        <v>109</v>
      </c>
      <c r="B59" s="117"/>
      <c r="C59" s="117"/>
      <c r="D59" s="118"/>
      <c r="E59" s="117"/>
      <c r="F59" s="118"/>
      <c r="G59" s="118"/>
      <c r="H59" s="118"/>
      <c r="I59" s="119"/>
      <c r="K59" s="120" t="s">
        <v>109</v>
      </c>
      <c r="L59" s="117"/>
      <c r="M59" s="117"/>
      <c r="N59" s="118"/>
      <c r="O59" s="117"/>
      <c r="P59" s="118"/>
      <c r="Q59" s="118"/>
      <c r="R59" s="118"/>
      <c r="S59" s="119"/>
      <c r="T59" s="72"/>
      <c r="U59" s="120" t="s">
        <v>109</v>
      </c>
      <c r="V59" s="117"/>
      <c r="W59" s="117"/>
      <c r="X59" s="118"/>
      <c r="Y59" s="117"/>
      <c r="Z59" s="118"/>
      <c r="AA59" s="118"/>
      <c r="AB59" s="118"/>
      <c r="AC59" s="119"/>
      <c r="AD59" s="72"/>
      <c r="AE59" s="120" t="s">
        <v>109</v>
      </c>
      <c r="AF59" s="117"/>
      <c r="AG59" s="117"/>
      <c r="AH59" s="118"/>
      <c r="AI59" s="117"/>
      <c r="AJ59" s="118"/>
      <c r="AK59" s="118"/>
      <c r="AL59" s="118"/>
      <c r="AM59" s="119"/>
      <c r="AN59" s="72"/>
    </row>
    <row r="60" spans="1:40" ht="15" customHeight="1" x14ac:dyDescent="0.2">
      <c r="A60" s="120" t="s">
        <v>110</v>
      </c>
      <c r="B60" s="117"/>
      <c r="C60" s="117"/>
      <c r="D60" s="118"/>
      <c r="E60" s="117"/>
      <c r="F60" s="118"/>
      <c r="G60" s="118"/>
      <c r="H60" s="118"/>
      <c r="I60" s="119"/>
      <c r="K60" s="120" t="s">
        <v>110</v>
      </c>
      <c r="L60" s="117"/>
      <c r="M60" s="117"/>
      <c r="N60" s="118"/>
      <c r="O60" s="117"/>
      <c r="P60" s="118"/>
      <c r="Q60" s="118"/>
      <c r="R60" s="118"/>
      <c r="S60" s="119"/>
      <c r="T60" s="72"/>
      <c r="U60" s="120" t="s">
        <v>110</v>
      </c>
      <c r="V60" s="117"/>
      <c r="W60" s="117"/>
      <c r="X60" s="118"/>
      <c r="Y60" s="117"/>
      <c r="Z60" s="118"/>
      <c r="AA60" s="118"/>
      <c r="AB60" s="118"/>
      <c r="AC60" s="119"/>
      <c r="AD60" s="72"/>
      <c r="AE60" s="120" t="s">
        <v>110</v>
      </c>
      <c r="AF60" s="117"/>
      <c r="AG60" s="117"/>
      <c r="AH60" s="118"/>
      <c r="AI60" s="117"/>
      <c r="AJ60" s="118"/>
      <c r="AK60" s="118"/>
      <c r="AL60" s="118"/>
      <c r="AM60" s="119"/>
      <c r="AN60" s="72"/>
    </row>
    <row r="61" spans="1:40" ht="15" customHeight="1" x14ac:dyDescent="0.2">
      <c r="A61" s="120" t="s">
        <v>111</v>
      </c>
      <c r="B61" s="117"/>
      <c r="C61" s="117"/>
      <c r="D61" s="118"/>
      <c r="E61" s="117"/>
      <c r="F61" s="118"/>
      <c r="G61" s="118"/>
      <c r="H61" s="118"/>
      <c r="I61" s="119"/>
      <c r="K61" s="120" t="s">
        <v>111</v>
      </c>
      <c r="L61" s="117"/>
      <c r="M61" s="117"/>
      <c r="N61" s="118"/>
      <c r="O61" s="117"/>
      <c r="P61" s="118"/>
      <c r="Q61" s="118"/>
      <c r="R61" s="118"/>
      <c r="S61" s="119"/>
      <c r="T61" s="72"/>
      <c r="U61" s="120" t="s">
        <v>111</v>
      </c>
      <c r="V61" s="117"/>
      <c r="W61" s="117"/>
      <c r="X61" s="118"/>
      <c r="Y61" s="117"/>
      <c r="Z61" s="118"/>
      <c r="AA61" s="118"/>
      <c r="AB61" s="118"/>
      <c r="AC61" s="119"/>
      <c r="AD61" s="72"/>
      <c r="AE61" s="120" t="s">
        <v>111</v>
      </c>
      <c r="AF61" s="117"/>
      <c r="AG61" s="117"/>
      <c r="AH61" s="118"/>
      <c r="AI61" s="117"/>
      <c r="AJ61" s="118"/>
      <c r="AK61" s="118"/>
      <c r="AL61" s="118"/>
      <c r="AM61" s="119"/>
      <c r="AN61" s="72"/>
    </row>
    <row r="62" spans="1:40" s="1" customFormat="1" ht="15" customHeight="1" x14ac:dyDescent="0.2">
      <c r="A62" s="120"/>
      <c r="B62" s="117"/>
      <c r="C62" s="117"/>
      <c r="D62" s="118"/>
      <c r="E62" s="117"/>
      <c r="F62" s="118"/>
      <c r="G62" s="118"/>
      <c r="H62" s="118"/>
      <c r="I62" s="119"/>
      <c r="K62" s="120"/>
      <c r="L62" s="117"/>
      <c r="M62" s="117"/>
      <c r="N62" s="118"/>
      <c r="O62" s="117"/>
      <c r="P62" s="118"/>
      <c r="Q62" s="118"/>
      <c r="R62" s="118"/>
      <c r="S62" s="119"/>
      <c r="T62" s="72"/>
      <c r="U62" s="120"/>
      <c r="V62" s="117"/>
      <c r="W62" s="117"/>
      <c r="X62" s="118"/>
      <c r="Y62" s="117"/>
      <c r="Z62" s="118"/>
      <c r="AA62" s="118"/>
      <c r="AB62" s="118"/>
      <c r="AC62" s="119"/>
      <c r="AD62" s="72"/>
      <c r="AE62" s="120"/>
      <c r="AF62" s="117"/>
      <c r="AG62" s="117"/>
      <c r="AH62" s="118"/>
      <c r="AI62" s="117"/>
      <c r="AJ62" s="118"/>
      <c r="AK62" s="118"/>
      <c r="AL62" s="118"/>
      <c r="AM62" s="119"/>
      <c r="AN62" s="72"/>
    </row>
    <row r="63" spans="1:40" ht="15" customHeight="1" x14ac:dyDescent="0.2">
      <c r="A63" s="109" t="s">
        <v>107</v>
      </c>
      <c r="B63" s="110"/>
      <c r="C63" s="110"/>
      <c r="D63" s="110"/>
      <c r="E63" s="110"/>
      <c r="F63" s="110"/>
      <c r="G63" s="110"/>
      <c r="H63" s="110"/>
      <c r="I63" s="110"/>
      <c r="J63" s="90"/>
      <c r="K63" s="109" t="s">
        <v>107</v>
      </c>
      <c r="L63" s="110"/>
      <c r="M63" s="110"/>
      <c r="N63" s="110"/>
      <c r="O63" s="110"/>
      <c r="P63" s="110"/>
      <c r="Q63" s="110"/>
      <c r="R63" s="110"/>
      <c r="S63" s="110"/>
      <c r="T63" s="90"/>
      <c r="U63" s="109" t="s">
        <v>107</v>
      </c>
      <c r="V63" s="110"/>
      <c r="W63" s="110"/>
      <c r="X63" s="110"/>
      <c r="Y63" s="110"/>
      <c r="Z63" s="110"/>
      <c r="AA63" s="110"/>
      <c r="AB63" s="110"/>
      <c r="AC63" s="110"/>
      <c r="AD63" s="90"/>
      <c r="AE63" s="109" t="s">
        <v>107</v>
      </c>
      <c r="AF63" s="110"/>
      <c r="AG63" s="110"/>
      <c r="AH63" s="110"/>
      <c r="AI63" s="110"/>
      <c r="AJ63" s="110"/>
      <c r="AK63" s="110"/>
      <c r="AL63" s="110"/>
      <c r="AM63" s="110"/>
      <c r="AN63" s="72"/>
    </row>
    <row r="64" spans="1:40" ht="15" customHeight="1" x14ac:dyDescent="0.2">
      <c r="A64" s="120"/>
      <c r="B64" s="117"/>
      <c r="C64" s="117"/>
      <c r="D64" s="118"/>
      <c r="E64" s="117"/>
      <c r="F64" s="118"/>
      <c r="G64" s="118"/>
      <c r="H64" s="118"/>
      <c r="I64" s="119"/>
      <c r="K64" s="120"/>
      <c r="L64" s="117"/>
      <c r="M64" s="117"/>
      <c r="N64" s="118"/>
      <c r="O64" s="117"/>
      <c r="P64" s="118"/>
      <c r="Q64" s="118"/>
      <c r="R64" s="118"/>
      <c r="S64" s="119"/>
      <c r="T64" s="72"/>
      <c r="U64" s="120"/>
      <c r="V64" s="117"/>
      <c r="W64" s="117"/>
      <c r="X64" s="118"/>
      <c r="Y64" s="117"/>
      <c r="Z64" s="118"/>
      <c r="AA64" s="118"/>
      <c r="AB64" s="118"/>
      <c r="AC64" s="119"/>
      <c r="AD64" s="72"/>
      <c r="AE64" s="120"/>
      <c r="AF64" s="117"/>
      <c r="AG64" s="117"/>
      <c r="AH64" s="118"/>
      <c r="AI64" s="117"/>
      <c r="AJ64" s="118"/>
      <c r="AK64" s="118"/>
      <c r="AL64" s="118"/>
      <c r="AM64" s="119"/>
      <c r="AN64" s="72"/>
    </row>
    <row r="65" spans="1:40" ht="15" customHeight="1" x14ac:dyDescent="0.2">
      <c r="A65" s="120"/>
      <c r="B65" s="117"/>
      <c r="C65" s="117"/>
      <c r="D65" s="118"/>
      <c r="E65" s="117"/>
      <c r="F65" s="118"/>
      <c r="G65" s="118"/>
      <c r="H65" s="118"/>
      <c r="I65" s="119"/>
      <c r="K65" s="120"/>
      <c r="L65" s="117"/>
      <c r="M65" s="117"/>
      <c r="N65" s="118"/>
      <c r="O65" s="117"/>
      <c r="P65" s="118"/>
      <c r="Q65" s="118"/>
      <c r="R65" s="118"/>
      <c r="S65" s="119"/>
      <c r="T65" s="72"/>
      <c r="U65" s="120"/>
      <c r="V65" s="117"/>
      <c r="W65" s="117"/>
      <c r="X65" s="118"/>
      <c r="Y65" s="117"/>
      <c r="Z65" s="118"/>
      <c r="AA65" s="118"/>
      <c r="AB65" s="118"/>
      <c r="AC65" s="119"/>
      <c r="AD65" s="72"/>
      <c r="AE65" s="120"/>
      <c r="AF65" s="117"/>
      <c r="AG65" s="117"/>
      <c r="AH65" s="118"/>
      <c r="AI65" s="117"/>
      <c r="AJ65" s="118"/>
      <c r="AK65" s="118"/>
      <c r="AL65" s="118"/>
      <c r="AM65" s="119"/>
      <c r="AN65" s="72"/>
    </row>
    <row r="66" spans="1:40" s="42" customFormat="1" ht="15" customHeight="1" x14ac:dyDescent="0.2">
      <c r="A66" s="120"/>
      <c r="B66" s="117"/>
      <c r="C66" s="117"/>
      <c r="D66" s="118"/>
      <c r="E66" s="117"/>
      <c r="F66" s="118"/>
      <c r="G66" s="118"/>
      <c r="H66" s="118"/>
      <c r="I66" s="119"/>
      <c r="K66" s="120"/>
      <c r="L66" s="117"/>
      <c r="M66" s="117"/>
      <c r="N66" s="118"/>
      <c r="O66" s="117"/>
      <c r="P66" s="118"/>
      <c r="Q66" s="118"/>
      <c r="R66" s="118"/>
      <c r="S66" s="119"/>
      <c r="T66" s="72"/>
      <c r="U66" s="120"/>
      <c r="V66" s="117"/>
      <c r="W66" s="117"/>
      <c r="X66" s="118"/>
      <c r="Y66" s="117"/>
      <c r="Z66" s="118"/>
      <c r="AA66" s="118"/>
      <c r="AB66" s="118"/>
      <c r="AC66" s="119"/>
      <c r="AD66" s="72"/>
      <c r="AE66" s="120"/>
      <c r="AF66" s="117"/>
      <c r="AG66" s="117"/>
      <c r="AH66" s="118"/>
      <c r="AI66" s="117"/>
      <c r="AJ66" s="118"/>
      <c r="AK66" s="118"/>
      <c r="AL66" s="118"/>
      <c r="AM66" s="119"/>
      <c r="AN66" s="72"/>
    </row>
    <row r="67" spans="1:40" ht="15" customHeight="1" x14ac:dyDescent="0.2">
      <c r="A67" s="120"/>
      <c r="B67" s="117"/>
      <c r="C67" s="117"/>
      <c r="D67" s="118"/>
      <c r="E67" s="117"/>
      <c r="F67" s="118"/>
      <c r="G67" s="118"/>
      <c r="H67" s="118"/>
      <c r="I67" s="119"/>
      <c r="K67" s="120"/>
      <c r="L67" s="117"/>
      <c r="M67" s="117"/>
      <c r="N67" s="118"/>
      <c r="O67" s="117"/>
      <c r="P67" s="118"/>
      <c r="Q67" s="118"/>
      <c r="R67" s="118"/>
      <c r="S67" s="119"/>
      <c r="T67" s="72"/>
      <c r="U67" s="120"/>
      <c r="V67" s="117"/>
      <c r="W67" s="117"/>
      <c r="X67" s="118"/>
      <c r="Y67" s="117"/>
      <c r="Z67" s="118"/>
      <c r="AA67" s="118"/>
      <c r="AB67" s="118"/>
      <c r="AC67" s="119"/>
      <c r="AD67" s="72"/>
      <c r="AE67" s="120"/>
      <c r="AF67" s="117"/>
      <c r="AG67" s="117"/>
      <c r="AH67" s="118"/>
      <c r="AI67" s="117"/>
      <c r="AJ67" s="118"/>
      <c r="AK67" s="118"/>
      <c r="AL67" s="118"/>
      <c r="AM67" s="119"/>
      <c r="AN67" s="72"/>
    </row>
    <row r="68" spans="1:40" ht="15" customHeight="1" x14ac:dyDescent="0.2">
      <c r="A68" s="120"/>
      <c r="B68" s="117"/>
      <c r="C68" s="117"/>
      <c r="D68" s="118"/>
      <c r="E68" s="117"/>
      <c r="F68" s="118"/>
      <c r="G68" s="118"/>
      <c r="H68" s="118"/>
      <c r="I68" s="119"/>
      <c r="K68" s="120"/>
      <c r="L68" s="117"/>
      <c r="M68" s="117"/>
      <c r="N68" s="118"/>
      <c r="O68" s="117"/>
      <c r="P68" s="118"/>
      <c r="Q68" s="118"/>
      <c r="R68" s="118"/>
      <c r="S68" s="119"/>
      <c r="U68" s="120"/>
      <c r="V68" s="117"/>
      <c r="W68" s="117"/>
      <c r="X68" s="118"/>
      <c r="Y68" s="117"/>
      <c r="Z68" s="118"/>
      <c r="AA68" s="118"/>
      <c r="AB68" s="118"/>
      <c r="AC68" s="119"/>
      <c r="AE68" s="120"/>
      <c r="AF68" s="117"/>
      <c r="AG68" s="117"/>
      <c r="AH68" s="118"/>
      <c r="AI68" s="117"/>
      <c r="AJ68" s="118"/>
      <c r="AK68" s="118"/>
      <c r="AL68" s="118"/>
      <c r="AM68" s="119"/>
    </row>
    <row r="69" spans="1:40" ht="15" customHeight="1" x14ac:dyDescent="0.2">
      <c r="A69" s="120"/>
      <c r="B69" s="117"/>
      <c r="C69" s="117"/>
      <c r="D69" s="118"/>
      <c r="E69" s="117"/>
      <c r="F69" s="118"/>
      <c r="G69" s="118"/>
      <c r="H69" s="118"/>
      <c r="I69" s="119"/>
      <c r="K69" s="120"/>
      <c r="L69" s="117"/>
      <c r="M69" s="117"/>
      <c r="N69" s="118"/>
      <c r="O69" s="117"/>
      <c r="P69" s="118"/>
      <c r="Q69" s="118"/>
      <c r="R69" s="118"/>
      <c r="S69" s="119"/>
      <c r="U69" s="120"/>
      <c r="V69" s="117"/>
      <c r="W69" s="117"/>
      <c r="X69" s="118"/>
      <c r="Y69" s="117"/>
      <c r="Z69" s="118"/>
      <c r="AA69" s="118"/>
      <c r="AB69" s="118"/>
      <c r="AC69" s="119"/>
      <c r="AE69" s="120"/>
      <c r="AF69" s="117"/>
      <c r="AG69" s="117"/>
      <c r="AH69" s="118"/>
      <c r="AI69" s="117"/>
      <c r="AJ69" s="118"/>
      <c r="AK69" s="118"/>
      <c r="AL69" s="118"/>
      <c r="AM69" s="119"/>
    </row>
    <row r="70" spans="1:40" ht="15" customHeight="1" x14ac:dyDescent="0.2"/>
    <row r="71" spans="1:40" ht="15" customHeight="1" x14ac:dyDescent="0.2"/>
  </sheetData>
  <mergeCells count="134">
    <mergeCell ref="M14:S14"/>
    <mergeCell ref="AP1:AP4"/>
    <mergeCell ref="A2:I2"/>
    <mergeCell ref="D4:I4"/>
    <mergeCell ref="N4:O4"/>
    <mergeCell ref="A8:I9"/>
    <mergeCell ref="AE8:AG8"/>
    <mergeCell ref="AH8:AM8"/>
    <mergeCell ref="A6:I7"/>
    <mergeCell ref="M6:S6"/>
    <mergeCell ref="V6:AB6"/>
    <mergeCell ref="AE6:AM6"/>
    <mergeCell ref="AE7:AG7"/>
    <mergeCell ref="AH7:AM7"/>
    <mergeCell ref="AE13:AF13"/>
    <mergeCell ref="AE12:AG12"/>
    <mergeCell ref="AH12:AM12"/>
    <mergeCell ref="AE11:AG11"/>
    <mergeCell ref="AH11:AM11"/>
    <mergeCell ref="AE10:AG10"/>
    <mergeCell ref="AH10:AM10"/>
    <mergeCell ref="AE9:AG9"/>
    <mergeCell ref="AH9:AM9"/>
    <mergeCell ref="K22:S22"/>
    <mergeCell ref="U22:AC22"/>
    <mergeCell ref="AE22:AM22"/>
    <mergeCell ref="A47:I47"/>
    <mergeCell ref="K47:S47"/>
    <mergeCell ref="U47:AC47"/>
    <mergeCell ref="AE47:AM47"/>
    <mergeCell ref="G39:I39"/>
    <mergeCell ref="C14:I14"/>
    <mergeCell ref="K21:S21"/>
    <mergeCell ref="U21:AC21"/>
    <mergeCell ref="AE21:AM21"/>
    <mergeCell ref="A46:I46"/>
    <mergeCell ref="K46:S46"/>
    <mergeCell ref="U14:AC14"/>
    <mergeCell ref="G40:I40"/>
    <mergeCell ref="G42:I42"/>
    <mergeCell ref="K23:S23"/>
    <mergeCell ref="U23:AC23"/>
    <mergeCell ref="AE23:AM23"/>
    <mergeCell ref="K24:S24"/>
    <mergeCell ref="U24:AC24"/>
    <mergeCell ref="AE24:AM24"/>
    <mergeCell ref="C15:I15"/>
    <mergeCell ref="K49:S49"/>
    <mergeCell ref="U49:AC49"/>
    <mergeCell ref="AE49:AM49"/>
    <mergeCell ref="G32:I32"/>
    <mergeCell ref="G33:I33"/>
    <mergeCell ref="A32:B32"/>
    <mergeCell ref="A30:B30"/>
    <mergeCell ref="C42:F42"/>
    <mergeCell ref="G43:I43"/>
    <mergeCell ref="G44:I44"/>
    <mergeCell ref="A41:B41"/>
    <mergeCell ref="C41:F41"/>
    <mergeCell ref="G41:I41"/>
    <mergeCell ref="A48:I48"/>
    <mergeCell ref="K48:S48"/>
    <mergeCell ref="U48:AC48"/>
    <mergeCell ref="G34:I34"/>
    <mergeCell ref="G35:I35"/>
    <mergeCell ref="G36:I36"/>
    <mergeCell ref="G38:I38"/>
    <mergeCell ref="U46:AC46"/>
    <mergeCell ref="AE46:AM46"/>
    <mergeCell ref="AE50:AM50"/>
    <mergeCell ref="K25:S25"/>
    <mergeCell ref="U25:AC25"/>
    <mergeCell ref="AE25:AM25"/>
    <mergeCell ref="A50:I50"/>
    <mergeCell ref="K50:S50"/>
    <mergeCell ref="U50:AC50"/>
    <mergeCell ref="C28:F28"/>
    <mergeCell ref="G29:I29"/>
    <mergeCell ref="G30:I30"/>
    <mergeCell ref="G31:I31"/>
    <mergeCell ref="AE48:AM48"/>
    <mergeCell ref="A44:B44"/>
    <mergeCell ref="A38:B38"/>
    <mergeCell ref="A39:B39"/>
    <mergeCell ref="A42:B42"/>
    <mergeCell ref="A40:B40"/>
    <mergeCell ref="A35:B35"/>
    <mergeCell ref="A31:B31"/>
    <mergeCell ref="A36:B36"/>
    <mergeCell ref="A33:B33"/>
    <mergeCell ref="A34:B34"/>
    <mergeCell ref="C44:F44"/>
    <mergeCell ref="A49:I49"/>
    <mergeCell ref="C17:I17"/>
    <mergeCell ref="C18:I18"/>
    <mergeCell ref="C19:I19"/>
    <mergeCell ref="C20:I20"/>
    <mergeCell ref="C21:I21"/>
    <mergeCell ref="C39:F39"/>
    <mergeCell ref="C40:F40"/>
    <mergeCell ref="C32:F32"/>
    <mergeCell ref="C33:F33"/>
    <mergeCell ref="C34:F34"/>
    <mergeCell ref="C35:F35"/>
    <mergeCell ref="C36:F36"/>
    <mergeCell ref="C38:F38"/>
    <mergeCell ref="C26:F26"/>
    <mergeCell ref="C27:F27"/>
    <mergeCell ref="C22:I22"/>
    <mergeCell ref="C23:I23"/>
    <mergeCell ref="M15:S15"/>
    <mergeCell ref="M16:S16"/>
    <mergeCell ref="M17:S17"/>
    <mergeCell ref="M18:S18"/>
    <mergeCell ref="M19:S19"/>
    <mergeCell ref="A37:B37"/>
    <mergeCell ref="C37:F37"/>
    <mergeCell ref="G37:I37"/>
    <mergeCell ref="C43:F43"/>
    <mergeCell ref="C29:F29"/>
    <mergeCell ref="C30:F30"/>
    <mergeCell ref="C31:F31"/>
    <mergeCell ref="C25:F25"/>
    <mergeCell ref="G25:I25"/>
    <mergeCell ref="A28:B28"/>
    <mergeCell ref="A26:B26"/>
    <mergeCell ref="A27:B27"/>
    <mergeCell ref="A29:B29"/>
    <mergeCell ref="G27:I27"/>
    <mergeCell ref="G28:I28"/>
    <mergeCell ref="G26:I26"/>
    <mergeCell ref="A43:B43"/>
    <mergeCell ref="A25:B25"/>
    <mergeCell ref="C16:I16"/>
  </mergeCells>
  <conditionalFormatting sqref="M8:S13 V8:AB13 M20:S20 V20:AB20">
    <cfRule type="expression" dxfId="17" priority="4">
      <formula>NOT(ISERROR(MATCH(M8,$AE$7:$AE$12,0)))</formula>
    </cfRule>
    <cfRule type="cellIs" dxfId="16" priority="5" operator="between">
      <formula>$D$4</formula>
      <formula>$D$4+6</formula>
    </cfRule>
    <cfRule type="expression" dxfId="15" priority="6" stopIfTrue="1">
      <formula>AND(NOT(M8=""),NOT(ISERROR(MATCH(M8,events_1,0))))</formula>
    </cfRule>
  </conditionalFormatting>
  <hyperlinks>
    <hyperlink ref="A2" r:id="rId1" display="More Calendars" xr:uid="{00000000-0004-0000-0100-000000000000}"/>
    <hyperlink ref="A2:I2" r:id="rId2" display="Personal Planner Template" xr:uid="{00000000-0004-0000-0100-000001000000}"/>
  </hyperlinks>
  <printOptions horizontalCentered="1"/>
  <pageMargins left="0.5" right="0.35" top="0.35" bottom="0.35" header="0.25" footer="0.25"/>
  <pageSetup scale="81" orientation="portrait" r:id="rId3"/>
  <headerFooter>
    <oddFooter>&amp;L&amp;8&amp;K01+048© 2015 Vertex42 LLC&amp;R&amp;8&amp;K01+048https://www.vertex42.com/calendars/personal-planner.html</oddFooter>
  </headerFooter>
  <drawing r:id="rId4"/>
  <extLst>
    <ext xmlns:x14="http://schemas.microsoft.com/office/spreadsheetml/2009/9/main" uri="{78C0D931-6437-407d-A8EE-F0AAD7539E65}">
      <x14:conditionalFormattings>
        <x14:conditionalFormatting xmlns:xm="http://schemas.microsoft.com/office/excel/2006/main">
          <x14:cfRule type="expression" priority="1" id="{1A779C9E-2AE6-4F52-931A-D323987732F4}">
            <xm:f>MATCH(A22,Events!$A$12:$A$136,0)</xm:f>
            <x14:dxf>
              <font>
                <color theme="5"/>
              </font>
            </x14:dxf>
          </x14:cfRule>
          <xm:sqref>K22:S25 U22:AC25 AE22:AM25 A47:I50 K47:S50 U47:AC50 AE47:AM50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X73"/>
  <sheetViews>
    <sheetView showGridLines="0" zoomScaleNormal="100" zoomScalePageLayoutView="40" workbookViewId="0">
      <selection activeCell="D4" sqref="D4:E4"/>
    </sheetView>
  </sheetViews>
  <sheetFormatPr defaultRowHeight="12.75" x14ac:dyDescent="0.2"/>
  <cols>
    <col min="1" max="1" width="3.140625" customWidth="1"/>
    <col min="2" max="2" width="4.140625" bestFit="1" customWidth="1"/>
    <col min="3" max="3" width="4.5703125" customWidth="1"/>
    <col min="4" max="5" width="8" customWidth="1"/>
    <col min="6" max="6" width="2.7109375" customWidth="1"/>
    <col min="7" max="15" width="3.28515625" customWidth="1"/>
    <col min="16" max="16" width="1.7109375" customWidth="1"/>
    <col min="17" max="25" width="3.28515625" customWidth="1"/>
    <col min="26" max="26" width="2.7109375" customWidth="1"/>
    <col min="27" max="35" width="3.28515625" customWidth="1"/>
    <col min="36" max="36" width="1.7109375" customWidth="1"/>
    <col min="37" max="45" width="3.28515625" customWidth="1"/>
    <col min="46" max="46" width="2.7109375" customWidth="1"/>
    <col min="47" max="55" width="3.28515625" customWidth="1"/>
    <col min="56" max="56" width="1.7109375" customWidth="1"/>
    <col min="57" max="65" width="3.28515625" customWidth="1"/>
    <col min="66" max="66" width="2.7109375" customWidth="1"/>
    <col min="67" max="75" width="3.28515625" customWidth="1"/>
    <col min="76" max="76" width="3.7109375" customWidth="1"/>
  </cols>
  <sheetData>
    <row r="1" spans="1:76" ht="24.75" customHeight="1" x14ac:dyDescent="0.2">
      <c r="A1" s="49" t="s">
        <v>114</v>
      </c>
      <c r="B1" s="50"/>
      <c r="C1" s="50"/>
      <c r="D1" s="50"/>
      <c r="E1" s="50"/>
      <c r="F1" s="50"/>
      <c r="G1" s="50"/>
      <c r="H1" s="50"/>
      <c r="I1" s="50"/>
      <c r="J1" s="50"/>
      <c r="K1" s="50"/>
      <c r="L1" s="50"/>
      <c r="M1" s="50"/>
      <c r="N1" s="50"/>
      <c r="O1" s="50"/>
      <c r="P1" s="50"/>
      <c r="Q1" s="50"/>
      <c r="R1" s="50"/>
      <c r="S1" s="50"/>
      <c r="T1" s="50"/>
      <c r="U1" s="50"/>
      <c r="V1" s="50"/>
      <c r="W1" s="50"/>
      <c r="X1" s="50"/>
      <c r="Y1" s="50"/>
      <c r="Z1" s="51"/>
      <c r="AA1" s="52"/>
      <c r="AB1" s="52"/>
      <c r="AC1" s="50"/>
      <c r="AD1" s="50"/>
      <c r="AE1" s="50"/>
      <c r="AF1" s="50"/>
      <c r="AG1" s="50"/>
      <c r="AH1" s="50"/>
      <c r="AI1" s="50"/>
      <c r="AJ1" s="50"/>
      <c r="AK1" s="50"/>
      <c r="AL1" s="50"/>
      <c r="AM1" s="50"/>
      <c r="AN1" s="50"/>
      <c r="AO1" s="50"/>
      <c r="AP1" s="50"/>
      <c r="AQ1" s="50"/>
      <c r="AR1" s="50"/>
      <c r="AS1" s="50"/>
      <c r="AT1" s="51"/>
      <c r="AU1" s="52"/>
      <c r="AV1" s="52"/>
      <c r="AW1" s="50"/>
      <c r="AX1" s="50"/>
      <c r="AY1" s="50"/>
      <c r="AZ1" s="50"/>
      <c r="BA1" s="50"/>
      <c r="BB1" s="50"/>
      <c r="BC1" s="50"/>
      <c r="BD1" s="50"/>
      <c r="BE1" s="50"/>
      <c r="BF1" s="50"/>
      <c r="BG1" s="50"/>
      <c r="BH1" s="50"/>
      <c r="BI1" s="50"/>
      <c r="BJ1" s="50"/>
      <c r="BK1" s="50"/>
      <c r="BL1" s="50"/>
      <c r="BM1" s="50"/>
      <c r="BN1" s="51"/>
      <c r="BO1" s="52"/>
      <c r="BP1" s="52"/>
      <c r="BQ1" s="50"/>
      <c r="BR1" s="50"/>
      <c r="BS1" s="50"/>
      <c r="BT1" s="50"/>
      <c r="BU1" s="50"/>
      <c r="BV1" s="50"/>
      <c r="BW1" s="50"/>
      <c r="BX1" s="50"/>
    </row>
    <row r="2" spans="1:76" x14ac:dyDescent="0.2">
      <c r="A2" s="275" t="s">
        <v>112</v>
      </c>
      <c r="B2" s="275"/>
      <c r="C2" s="275"/>
      <c r="D2" s="275"/>
      <c r="E2" s="275"/>
      <c r="F2" s="275"/>
      <c r="G2" s="275"/>
      <c r="H2" s="275"/>
      <c r="I2" s="275"/>
      <c r="J2" s="81"/>
      <c r="K2" s="81"/>
      <c r="L2" s="81"/>
      <c r="M2" s="81"/>
      <c r="N2" s="81"/>
      <c r="O2" s="5"/>
      <c r="P2" s="81"/>
      <c r="Q2" s="81"/>
      <c r="R2" s="82"/>
      <c r="S2" s="82"/>
      <c r="T2" s="82"/>
      <c r="U2" s="82"/>
      <c r="V2" s="82"/>
      <c r="W2" s="82"/>
      <c r="X2" s="83"/>
      <c r="Y2" s="83"/>
      <c r="Z2" s="81"/>
      <c r="AA2" s="81"/>
      <c r="AB2" s="81"/>
      <c r="AC2" s="81"/>
      <c r="AD2" s="81"/>
      <c r="AE2" s="81"/>
      <c r="AF2" s="81"/>
      <c r="AG2" s="81"/>
      <c r="AH2" s="81"/>
      <c r="AI2" s="83" t="s">
        <v>146</v>
      </c>
      <c r="AJ2" s="81"/>
      <c r="AK2" s="296"/>
      <c r="AL2" s="296"/>
      <c r="AM2" s="296"/>
      <c r="AN2" s="296"/>
      <c r="AO2" s="296"/>
      <c r="AP2" s="296"/>
      <c r="AQ2" s="296"/>
      <c r="AR2" s="83"/>
      <c r="AS2" s="83"/>
      <c r="AT2" s="81"/>
      <c r="AU2" s="81"/>
      <c r="AV2" s="81"/>
      <c r="AW2" s="81"/>
      <c r="AX2" s="81"/>
      <c r="AY2" s="81"/>
      <c r="AZ2" s="81"/>
      <c r="BA2" s="81"/>
      <c r="BB2" s="81"/>
      <c r="BC2" s="5"/>
      <c r="BD2" s="81"/>
      <c r="BE2" s="296"/>
      <c r="BF2" s="296"/>
      <c r="BG2" s="296"/>
      <c r="BH2" s="296"/>
      <c r="BI2" s="296"/>
      <c r="BJ2" s="296"/>
      <c r="BK2" s="296"/>
      <c r="BL2" s="83"/>
      <c r="BM2" s="83"/>
      <c r="BN2" s="81"/>
      <c r="BO2" s="81"/>
      <c r="BP2" s="81"/>
      <c r="BQ2" s="81"/>
      <c r="BR2" s="81"/>
      <c r="BS2" s="81"/>
      <c r="BT2" s="81"/>
      <c r="BU2" s="81"/>
      <c r="BV2" s="81"/>
      <c r="BW2" s="5"/>
      <c r="BX2" s="83"/>
    </row>
    <row r="3" spans="1:76" x14ac:dyDescent="0.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1:76" x14ac:dyDescent="0.2">
      <c r="A4" s="81"/>
      <c r="B4" s="81"/>
      <c r="C4" s="84" t="s">
        <v>86</v>
      </c>
      <c r="D4" s="276">
        <v>43143</v>
      </c>
      <c r="E4" s="278"/>
      <c r="F4" s="81"/>
      <c r="G4" s="81"/>
      <c r="H4" s="81"/>
      <c r="I4" s="84" t="s">
        <v>87</v>
      </c>
      <c r="J4" s="279">
        <v>1</v>
      </c>
      <c r="K4" s="280"/>
      <c r="L4" s="85" t="s">
        <v>88</v>
      </c>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row>
    <row r="5" spans="1:76" x14ac:dyDescent="0.2">
      <c r="B5" s="53"/>
      <c r="C5" s="53"/>
      <c r="D5" s="53"/>
      <c r="E5" s="53"/>
      <c r="F5" s="53"/>
      <c r="G5" s="53"/>
      <c r="H5" s="53"/>
      <c r="I5" s="53"/>
      <c r="J5" s="53"/>
      <c r="K5" s="53"/>
      <c r="L5" s="53"/>
      <c r="M5" s="53"/>
      <c r="N5" s="53"/>
      <c r="O5" s="53"/>
      <c r="P5" s="53"/>
      <c r="Q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row>
    <row r="6" spans="1:76" ht="15" customHeight="1" x14ac:dyDescent="0.3">
      <c r="A6" s="286" t="str">
        <f>IF(MONTH(D4)=MONTH(D4+6),TEXT(D4,"Mmmm yyyy"),TEXT(D4,"Mmm'yy")&amp;" - "&amp;TEXT(D4+6,"Mmm'yy"))</f>
        <v>February 2018</v>
      </c>
      <c r="B6" s="286"/>
      <c r="C6" s="286"/>
      <c r="D6" s="286"/>
      <c r="E6" s="286"/>
      <c r="F6" s="54"/>
      <c r="G6" s="54"/>
      <c r="H6" s="55"/>
      <c r="I6" s="287">
        <f>DATE(YEAR($D$4),MONTH($D$4),1)</f>
        <v>43132</v>
      </c>
      <c r="J6" s="287"/>
      <c r="K6" s="287"/>
      <c r="L6" s="287"/>
      <c r="M6" s="287"/>
      <c r="N6" s="287"/>
      <c r="O6" s="287"/>
      <c r="P6" s="53"/>
      <c r="R6" s="287">
        <f>DATE(YEAR(I6+35),MONTH(I6+35),1)</f>
        <v>43160</v>
      </c>
      <c r="S6" s="287"/>
      <c r="T6" s="287"/>
      <c r="U6" s="287"/>
      <c r="V6" s="287"/>
      <c r="W6" s="287"/>
      <c r="X6" s="287"/>
      <c r="Y6" s="56"/>
      <c r="AA6" s="269" t="s">
        <v>89</v>
      </c>
      <c r="AB6" s="269"/>
      <c r="AC6" s="269"/>
      <c r="AD6" s="269"/>
      <c r="AE6" s="269"/>
      <c r="AF6" s="269"/>
      <c r="AG6" s="269"/>
      <c r="AH6" s="269"/>
      <c r="AI6" s="269"/>
      <c r="AJ6" s="57"/>
      <c r="AK6" s="269" t="s">
        <v>90</v>
      </c>
      <c r="AL6" s="269"/>
      <c r="AM6" s="269"/>
      <c r="AN6" s="269"/>
      <c r="AO6" s="269"/>
      <c r="AP6" s="269"/>
      <c r="AQ6" s="269"/>
      <c r="AR6" s="269"/>
      <c r="AS6" s="269"/>
      <c r="AT6" s="269"/>
      <c r="AU6" s="269"/>
      <c r="AV6" s="269"/>
      <c r="AW6" s="269"/>
      <c r="AX6" s="269"/>
      <c r="AY6" s="269"/>
      <c r="AZ6" s="269"/>
      <c r="BA6" s="269"/>
      <c r="BB6" s="269"/>
      <c r="BC6" s="269"/>
      <c r="BD6" s="58"/>
      <c r="BE6" s="269" t="s">
        <v>91</v>
      </c>
      <c r="BF6" s="269"/>
      <c r="BG6" s="269"/>
      <c r="BH6" s="269"/>
      <c r="BI6" s="269"/>
      <c r="BJ6" s="269"/>
      <c r="BK6" s="269"/>
      <c r="BL6" s="269"/>
      <c r="BM6" s="269"/>
      <c r="BN6" s="269"/>
      <c r="BO6" s="269"/>
      <c r="BP6" s="269"/>
      <c r="BQ6" s="269"/>
      <c r="BR6" s="269"/>
      <c r="BS6" s="269"/>
      <c r="BT6" s="269"/>
      <c r="BU6" s="269"/>
      <c r="BV6" s="269"/>
      <c r="BW6" s="269"/>
      <c r="BX6" s="56"/>
    </row>
    <row r="7" spans="1:76" ht="12.75" customHeight="1" x14ac:dyDescent="0.3">
      <c r="A7" s="286"/>
      <c r="B7" s="286"/>
      <c r="C7" s="286"/>
      <c r="D7" s="286"/>
      <c r="E7" s="286"/>
      <c r="F7" s="54"/>
      <c r="G7" s="54"/>
      <c r="H7" s="55"/>
      <c r="I7" s="87" t="str">
        <f>CHOOSE(1+MOD($J$4+1-2,7),"Su","M","Tu","W","Th","F","Sa")</f>
        <v>Su</v>
      </c>
      <c r="J7" s="87" t="str">
        <f>CHOOSE(1+MOD($J$4+2-2,7),"Su","M","Tu","W","Th","F","Sa")</f>
        <v>M</v>
      </c>
      <c r="K7" s="87" t="str">
        <f>CHOOSE(1+MOD($J$4+3-2,7),"Su","M","Tu","W","Th","F","Sa")</f>
        <v>Tu</v>
      </c>
      <c r="L7" s="87" t="str">
        <f>CHOOSE(1+MOD($J$4+4-2,7),"Su","M","Tu","W","Th","F","Sa")</f>
        <v>W</v>
      </c>
      <c r="M7" s="87" t="str">
        <f>CHOOSE(1+MOD($J$4+5-2,7),"Su","M","Tu","W","Th","F","Sa")</f>
        <v>Th</v>
      </c>
      <c r="N7" s="87" t="str">
        <f>CHOOSE(1+MOD($J$4+6-2,7),"Su","M","Tu","W","Th","F","Sa")</f>
        <v>F</v>
      </c>
      <c r="O7" s="87" t="str">
        <f>CHOOSE(1+MOD($J$4+7-2,7),"Su","M","Tu","W","Th","F","Sa")</f>
        <v>Sa</v>
      </c>
      <c r="P7" s="60"/>
      <c r="R7" s="87" t="str">
        <f>CHOOSE(1+MOD($J$4+1-2,7),"Su","M","Tu","W","Th","F","Sa")</f>
        <v>Su</v>
      </c>
      <c r="S7" s="87" t="str">
        <f>CHOOSE(1+MOD($J$4+2-2,7),"Su","M","Tu","W","Th","F","Sa")</f>
        <v>M</v>
      </c>
      <c r="T7" s="87" t="str">
        <f>CHOOSE(1+MOD($J$4+3-2,7),"Su","M","Tu","W","Th","F","Sa")</f>
        <v>Tu</v>
      </c>
      <c r="U7" s="87" t="str">
        <f>CHOOSE(1+MOD($J$4+4-2,7),"Su","M","Tu","W","Th","F","Sa")</f>
        <v>W</v>
      </c>
      <c r="V7" s="87" t="str">
        <f>CHOOSE(1+MOD($J$4+5-2,7),"Su","M","Tu","W","Th","F","Sa")</f>
        <v>Th</v>
      </c>
      <c r="W7" s="87" t="str">
        <f>CHOOSE(1+MOD($J$4+6-2,7),"Su","M","Tu","W","Th","F","Sa")</f>
        <v>F</v>
      </c>
      <c r="X7" s="87" t="str">
        <f>CHOOSE(1+MOD($J$4+7-2,7),"Su","M","Tu","W","Th","F","Sa")</f>
        <v>Sa</v>
      </c>
      <c r="Y7" s="59"/>
      <c r="Z7" s="61"/>
      <c r="AA7" s="297">
        <v>42081</v>
      </c>
      <c r="AB7" s="298"/>
      <c r="AC7" s="298"/>
      <c r="AD7" s="299" t="s">
        <v>92</v>
      </c>
      <c r="AE7" s="299"/>
      <c r="AF7" s="299"/>
      <c r="AG7" s="299"/>
      <c r="AH7" s="299"/>
      <c r="AI7" s="299"/>
      <c r="AJ7" s="62"/>
      <c r="AK7" s="139"/>
      <c r="AL7" s="134"/>
      <c r="AM7" s="134"/>
      <c r="AN7" s="134"/>
      <c r="AO7" s="134"/>
      <c r="AP7" s="134"/>
      <c r="AQ7" s="134"/>
      <c r="AR7" s="134"/>
      <c r="AS7" s="134"/>
      <c r="AT7" s="62"/>
      <c r="AU7" s="139"/>
      <c r="AV7" s="134"/>
      <c r="AW7" s="134"/>
      <c r="AX7" s="134"/>
      <c r="AY7" s="134"/>
      <c r="AZ7" s="134"/>
      <c r="BA7" s="134"/>
      <c r="BB7" s="134"/>
      <c r="BC7" s="134"/>
      <c r="BD7" s="62"/>
      <c r="BE7" s="139"/>
      <c r="BF7" s="299"/>
      <c r="BG7" s="299"/>
      <c r="BH7" s="299"/>
      <c r="BI7" s="299"/>
      <c r="BJ7" s="299"/>
      <c r="BK7" s="299"/>
      <c r="BL7" s="299"/>
      <c r="BM7" s="299"/>
      <c r="BN7" s="62"/>
      <c r="BO7" s="139"/>
      <c r="BP7" s="299"/>
      <c r="BQ7" s="299"/>
      <c r="BR7" s="299"/>
      <c r="BS7" s="299"/>
      <c r="BT7" s="299"/>
      <c r="BU7" s="299"/>
      <c r="BV7" s="299"/>
      <c r="BW7" s="299"/>
      <c r="BX7" s="59"/>
    </row>
    <row r="8" spans="1:76" ht="12.75" customHeight="1" x14ac:dyDescent="0.3">
      <c r="A8" s="281" t="str">
        <f>TEXT(D4,"ddd, mmm d")&amp;"  -  "&amp;TEXT(D4+6,"ddd, mmm d")</f>
        <v>Mon, Feb 12  -  Sun, Feb 18</v>
      </c>
      <c r="B8" s="281"/>
      <c r="C8" s="281"/>
      <c r="D8" s="281"/>
      <c r="E8" s="281"/>
      <c r="F8" s="54"/>
      <c r="G8" s="54"/>
      <c r="H8" s="55"/>
      <c r="I8" s="63" t="str">
        <f>IF(WEEKDAY(I6,1)=$J$4,I6,"")</f>
        <v/>
      </c>
      <c r="J8" s="63" t="str">
        <f>IF(I8="",IF(WEEKDAY(I6,1)=MOD($J$4,7)+1,I6,""),I8+1)</f>
        <v/>
      </c>
      <c r="K8" s="63" t="str">
        <f>IF(J8="",IF(WEEKDAY(I6,1)=MOD($J$4+1,7)+1,I6,""),J8+1)</f>
        <v/>
      </c>
      <c r="L8" s="63" t="str">
        <f>IF(K8="",IF(WEEKDAY(I6,1)=MOD($J$4+2,7)+1,I6,""),K8+1)</f>
        <v/>
      </c>
      <c r="M8" s="63">
        <f>IF(L8="",IF(WEEKDAY(I6,1)=MOD($J$4+3,7)+1,I6,""),L8+1)</f>
        <v>43132</v>
      </c>
      <c r="N8" s="63">
        <f>IF(M8="",IF(WEEKDAY(I6,1)=MOD($J$4+4,7)+1,I6,""),M8+1)</f>
        <v>43133</v>
      </c>
      <c r="O8" s="63">
        <f>IF(N8="",IF(WEEKDAY(I6,1)=MOD($J$4+5,7)+1,I6,""),N8+1)</f>
        <v>43134</v>
      </c>
      <c r="P8" s="64"/>
      <c r="R8" s="63" t="str">
        <f>IF(WEEKDAY(R6,1)=$J$4,R6,"")</f>
        <v/>
      </c>
      <c r="S8" s="63" t="str">
        <f>IF(R8="",IF(WEEKDAY(R6,1)=MOD($J$4,7)+1,R6,""),R8+1)</f>
        <v/>
      </c>
      <c r="T8" s="63" t="str">
        <f>IF(S8="",IF(WEEKDAY(R6,1)=MOD($J$4+1,7)+1,R6,""),S8+1)</f>
        <v/>
      </c>
      <c r="U8" s="63" t="str">
        <f>IF(T8="",IF(WEEKDAY(R6,1)=MOD($J$4+2,7)+1,R6,""),T8+1)</f>
        <v/>
      </c>
      <c r="V8" s="63">
        <f>IF(U8="",IF(WEEKDAY(R6,1)=MOD($J$4+3,7)+1,R6,""),U8+1)</f>
        <v>43160</v>
      </c>
      <c r="W8" s="63">
        <f>IF(V8="",IF(WEEKDAY(R6,1)=MOD($J$4+4,7)+1,R6,""),V8+1)</f>
        <v>43161</v>
      </c>
      <c r="X8" s="63">
        <f>IF(W8="",IF(WEEKDAY(R6,1)=MOD($J$4+5,7)+1,R6,""),W8+1)</f>
        <v>43162</v>
      </c>
      <c r="Y8" s="63"/>
      <c r="Z8" s="61"/>
      <c r="AA8" s="283"/>
      <c r="AB8" s="284"/>
      <c r="AC8" s="284"/>
      <c r="AD8" s="285"/>
      <c r="AE8" s="285"/>
      <c r="AF8" s="285"/>
      <c r="AG8" s="285"/>
      <c r="AH8" s="285"/>
      <c r="AI8" s="285"/>
      <c r="AJ8" s="62"/>
      <c r="AK8" s="140"/>
      <c r="AL8" s="103"/>
      <c r="AM8" s="103"/>
      <c r="AN8" s="103"/>
      <c r="AO8" s="103"/>
      <c r="AP8" s="103"/>
      <c r="AQ8" s="103"/>
      <c r="AR8" s="103"/>
      <c r="AS8" s="103"/>
      <c r="AT8" s="62"/>
      <c r="AU8" s="140"/>
      <c r="AV8" s="103"/>
      <c r="AW8" s="103"/>
      <c r="AX8" s="103"/>
      <c r="AY8" s="103"/>
      <c r="AZ8" s="103"/>
      <c r="BA8" s="103"/>
      <c r="BB8" s="103"/>
      <c r="BC8" s="103"/>
      <c r="BD8" s="62"/>
      <c r="BE8" s="140"/>
      <c r="BF8" s="285"/>
      <c r="BG8" s="285"/>
      <c r="BH8" s="285"/>
      <c r="BI8" s="285"/>
      <c r="BJ8" s="285"/>
      <c r="BK8" s="285"/>
      <c r="BL8" s="285"/>
      <c r="BM8" s="285"/>
      <c r="BN8" s="62"/>
      <c r="BO8" s="140"/>
      <c r="BP8" s="285"/>
      <c r="BQ8" s="285"/>
      <c r="BR8" s="285"/>
      <c r="BS8" s="285"/>
      <c r="BT8" s="285"/>
      <c r="BU8" s="285"/>
      <c r="BV8" s="285"/>
      <c r="BW8" s="285"/>
      <c r="BX8" s="63"/>
    </row>
    <row r="9" spans="1:76" ht="12.75" customHeight="1" x14ac:dyDescent="0.3">
      <c r="A9" s="282"/>
      <c r="B9" s="282"/>
      <c r="C9" s="282"/>
      <c r="D9" s="282"/>
      <c r="E9" s="282"/>
      <c r="F9" s="54"/>
      <c r="G9" s="54"/>
      <c r="H9" s="55"/>
      <c r="I9" s="63">
        <f>IF(O8="","",IF(MONTH(O8+1)&lt;&gt;MONTH(O8),"",O8+1))</f>
        <v>43135</v>
      </c>
      <c r="J9" s="63">
        <f>IF(I9="","",IF(MONTH(I9+1)&lt;&gt;MONTH(I9),"",I9+1))</f>
        <v>43136</v>
      </c>
      <c r="K9" s="63">
        <f t="shared" ref="K9:O9" si="0">IF(J9="","",IF(MONTH(J9+1)&lt;&gt;MONTH(J9),"",J9+1))</f>
        <v>43137</v>
      </c>
      <c r="L9" s="63">
        <f>IF(K9="","",IF(MONTH(K9+1)&lt;&gt;MONTH(K9),"",K9+1))</f>
        <v>43138</v>
      </c>
      <c r="M9" s="63">
        <f t="shared" si="0"/>
        <v>43139</v>
      </c>
      <c r="N9" s="63">
        <f t="shared" si="0"/>
        <v>43140</v>
      </c>
      <c r="O9" s="63">
        <f t="shared" si="0"/>
        <v>43141</v>
      </c>
      <c r="P9" s="2"/>
      <c r="R9" s="63">
        <f>IF(X8="","",IF(MONTH(X8+1)&lt;&gt;MONTH(X8),"",X8+1))</f>
        <v>43163</v>
      </c>
      <c r="S9" s="63">
        <f t="shared" ref="S9:X13" si="1">IF(R9="","",IF(MONTH(R9+1)&lt;&gt;MONTH(R9),"",R9+1))</f>
        <v>43164</v>
      </c>
      <c r="T9" s="63">
        <f t="shared" si="1"/>
        <v>43165</v>
      </c>
      <c r="U9" s="63">
        <f t="shared" si="1"/>
        <v>43166</v>
      </c>
      <c r="V9" s="63">
        <f t="shared" si="1"/>
        <v>43167</v>
      </c>
      <c r="W9" s="63">
        <f t="shared" si="1"/>
        <v>43168</v>
      </c>
      <c r="X9" s="63">
        <f t="shared" si="1"/>
        <v>43169</v>
      </c>
      <c r="Y9" s="63"/>
      <c r="Z9" s="61"/>
      <c r="AA9" s="283"/>
      <c r="AB9" s="284"/>
      <c r="AC9" s="284"/>
      <c r="AD9" s="285"/>
      <c r="AE9" s="285"/>
      <c r="AF9" s="285"/>
      <c r="AG9" s="285"/>
      <c r="AH9" s="285"/>
      <c r="AI9" s="285"/>
      <c r="AJ9" s="65"/>
      <c r="AK9" s="140"/>
      <c r="AL9" s="103"/>
      <c r="AM9" s="103"/>
      <c r="AN9" s="103"/>
      <c r="AO9" s="103"/>
      <c r="AP9" s="103"/>
      <c r="AQ9" s="103"/>
      <c r="AR9" s="103"/>
      <c r="AS9" s="103"/>
      <c r="AT9" s="65"/>
      <c r="AU9" s="140"/>
      <c r="AV9" s="103"/>
      <c r="AW9" s="103"/>
      <c r="AX9" s="103"/>
      <c r="AY9" s="103"/>
      <c r="AZ9" s="103"/>
      <c r="BA9" s="103"/>
      <c r="BB9" s="103"/>
      <c r="BC9" s="103"/>
      <c r="BD9" s="65"/>
      <c r="BE9" s="140"/>
      <c r="BF9" s="285"/>
      <c r="BG9" s="285"/>
      <c r="BH9" s="285"/>
      <c r="BI9" s="285"/>
      <c r="BJ9" s="285"/>
      <c r="BK9" s="285"/>
      <c r="BL9" s="285"/>
      <c r="BM9" s="285"/>
      <c r="BN9" s="65"/>
      <c r="BO9" s="140"/>
      <c r="BP9" s="285"/>
      <c r="BQ9" s="285"/>
      <c r="BR9" s="285"/>
      <c r="BS9" s="285"/>
      <c r="BT9" s="285"/>
      <c r="BU9" s="285"/>
      <c r="BV9" s="285"/>
      <c r="BW9" s="285"/>
      <c r="BX9" s="63"/>
    </row>
    <row r="10" spans="1:76" ht="12.75" customHeight="1" x14ac:dyDescent="0.2">
      <c r="E10" s="86" t="str">
        <f>"W"&amp;TEXT(1+INT((D4-DATE(YEAR(D4+4-WEEKDAY(D4+6)),1,5)+
WEEKDAY(DATE(YEAR(D4+4-WEEKDAY(D4+6)),1,3)))/7),"00")&amp;"-"&amp;WEEKDAY(D4,2)&amp;" to "&amp;"W"&amp;TEXT(1+INT((D4+6-DATE(YEAR(D4+6+4-WEEKDAY(D4+6+6)),1,5)+
WEEKDAY(DATE(YEAR(D4+6+4-WEEKDAY(D4+6+6)),1,3)))/7),"00")&amp;"-"&amp;WEEKDAY(D4+6,2)</f>
        <v>W07-1 to W07-7</v>
      </c>
      <c r="F10" s="54"/>
      <c r="G10" s="54"/>
      <c r="I10" s="63">
        <f t="shared" ref="I10:I13" si="2">IF(O9="","",IF(MONTH(O9+1)&lt;&gt;MONTH(O9),"",O9+1))</f>
        <v>43142</v>
      </c>
      <c r="J10" s="63">
        <f t="shared" ref="J10:O13" si="3">IF(I10="","",IF(MONTH(I10+1)&lt;&gt;MONTH(I10),"",I10+1))</f>
        <v>43143</v>
      </c>
      <c r="K10" s="63">
        <f t="shared" si="3"/>
        <v>43144</v>
      </c>
      <c r="L10" s="63">
        <f t="shared" si="3"/>
        <v>43145</v>
      </c>
      <c r="M10" s="63">
        <f t="shared" si="3"/>
        <v>43146</v>
      </c>
      <c r="N10" s="63">
        <f t="shared" si="3"/>
        <v>43147</v>
      </c>
      <c r="O10" s="63">
        <f t="shared" si="3"/>
        <v>43148</v>
      </c>
      <c r="P10" s="2"/>
      <c r="R10" s="63">
        <f>IF(X9="","",IF(MONTH(X9+1)&lt;&gt;MONTH(X9),"",X9+1))</f>
        <v>43170</v>
      </c>
      <c r="S10" s="63">
        <f t="shared" si="1"/>
        <v>43171</v>
      </c>
      <c r="T10" s="63">
        <f t="shared" si="1"/>
        <v>43172</v>
      </c>
      <c r="U10" s="63">
        <f t="shared" si="1"/>
        <v>43173</v>
      </c>
      <c r="V10" s="63">
        <f t="shared" si="1"/>
        <v>43174</v>
      </c>
      <c r="W10" s="63">
        <f t="shared" si="1"/>
        <v>43175</v>
      </c>
      <c r="X10" s="63">
        <f t="shared" si="1"/>
        <v>43176</v>
      </c>
      <c r="Y10" s="63"/>
      <c r="Z10" s="61"/>
      <c r="AA10" s="284"/>
      <c r="AB10" s="284"/>
      <c r="AC10" s="284"/>
      <c r="AD10" s="285"/>
      <c r="AE10" s="285"/>
      <c r="AF10" s="285"/>
      <c r="AG10" s="285"/>
      <c r="AH10" s="285"/>
      <c r="AI10" s="285"/>
      <c r="AJ10" s="65"/>
      <c r="AK10" s="140"/>
      <c r="AL10" s="103"/>
      <c r="AM10" s="103"/>
      <c r="AN10" s="103"/>
      <c r="AO10" s="103"/>
      <c r="AP10" s="103"/>
      <c r="AQ10" s="103"/>
      <c r="AR10" s="103"/>
      <c r="AS10" s="103"/>
      <c r="AT10" s="65"/>
      <c r="AU10" s="140"/>
      <c r="AV10" s="103"/>
      <c r="AW10" s="103"/>
      <c r="AX10" s="103"/>
      <c r="AY10" s="103"/>
      <c r="AZ10" s="103"/>
      <c r="BA10" s="103"/>
      <c r="BB10" s="103"/>
      <c r="BC10" s="103"/>
      <c r="BD10" s="65"/>
      <c r="BE10" s="140"/>
      <c r="BF10" s="285"/>
      <c r="BG10" s="285"/>
      <c r="BH10" s="285"/>
      <c r="BI10" s="285"/>
      <c r="BJ10" s="285"/>
      <c r="BK10" s="285"/>
      <c r="BL10" s="285"/>
      <c r="BM10" s="285"/>
      <c r="BN10" s="65"/>
      <c r="BO10" s="140"/>
      <c r="BP10" s="285"/>
      <c r="BQ10" s="285"/>
      <c r="BR10" s="285"/>
      <c r="BS10" s="285"/>
      <c r="BT10" s="285"/>
      <c r="BU10" s="285"/>
      <c r="BV10" s="285"/>
      <c r="BW10" s="285"/>
      <c r="BX10" s="63"/>
    </row>
    <row r="11" spans="1:76" x14ac:dyDescent="0.2">
      <c r="A11" s="66"/>
      <c r="I11" s="63">
        <f t="shared" si="2"/>
        <v>43149</v>
      </c>
      <c r="J11" s="63">
        <f t="shared" si="3"/>
        <v>43150</v>
      </c>
      <c r="K11" s="63">
        <f t="shared" si="3"/>
        <v>43151</v>
      </c>
      <c r="L11" s="63">
        <f t="shared" si="3"/>
        <v>43152</v>
      </c>
      <c r="M11" s="63">
        <f t="shared" si="3"/>
        <v>43153</v>
      </c>
      <c r="N11" s="63">
        <f t="shared" si="3"/>
        <v>43154</v>
      </c>
      <c r="O11" s="63">
        <f t="shared" si="3"/>
        <v>43155</v>
      </c>
      <c r="P11" s="2"/>
      <c r="R11" s="63">
        <f>IF(X10="","",IF(MONTH(X10+1)&lt;&gt;MONTH(X10),"",X10+1))</f>
        <v>43177</v>
      </c>
      <c r="S11" s="63">
        <f t="shared" si="1"/>
        <v>43178</v>
      </c>
      <c r="T11" s="63">
        <f t="shared" si="1"/>
        <v>43179</v>
      </c>
      <c r="U11" s="63">
        <f t="shared" si="1"/>
        <v>43180</v>
      </c>
      <c r="V11" s="63">
        <f t="shared" si="1"/>
        <v>43181</v>
      </c>
      <c r="W11" s="63">
        <f t="shared" si="1"/>
        <v>43182</v>
      </c>
      <c r="X11" s="63">
        <f t="shared" si="1"/>
        <v>43183</v>
      </c>
      <c r="Y11" s="63"/>
      <c r="Z11" s="61"/>
      <c r="AA11" s="284"/>
      <c r="AB11" s="284"/>
      <c r="AC11" s="284"/>
      <c r="AD11" s="285"/>
      <c r="AE11" s="285"/>
      <c r="AF11" s="285"/>
      <c r="AG11" s="285"/>
      <c r="AH11" s="285"/>
      <c r="AI11" s="285"/>
      <c r="AJ11" s="65"/>
      <c r="AK11" s="140"/>
      <c r="AL11" s="103"/>
      <c r="AM11" s="103"/>
      <c r="AN11" s="103"/>
      <c r="AO11" s="103"/>
      <c r="AP11" s="103"/>
      <c r="AQ11" s="103"/>
      <c r="AR11" s="103"/>
      <c r="AS11" s="103"/>
      <c r="AT11" s="65"/>
      <c r="AU11" s="140"/>
      <c r="AV11" s="103"/>
      <c r="AW11" s="103"/>
      <c r="AX11" s="103"/>
      <c r="AY11" s="103"/>
      <c r="AZ11" s="103"/>
      <c r="BA11" s="103"/>
      <c r="BB11" s="103"/>
      <c r="BC11" s="103"/>
      <c r="BD11" s="65"/>
      <c r="BE11" s="140"/>
      <c r="BF11" s="285"/>
      <c r="BG11" s="285"/>
      <c r="BH11" s="285"/>
      <c r="BI11" s="285"/>
      <c r="BJ11" s="285"/>
      <c r="BK11" s="285"/>
      <c r="BL11" s="285"/>
      <c r="BM11" s="285"/>
      <c r="BN11" s="65"/>
      <c r="BO11" s="140"/>
      <c r="BP11" s="285"/>
      <c r="BQ11" s="285"/>
      <c r="BR11" s="285"/>
      <c r="BS11" s="285"/>
      <c r="BT11" s="285"/>
      <c r="BU11" s="285"/>
      <c r="BV11" s="285"/>
      <c r="BW11" s="285"/>
      <c r="BX11" s="63"/>
    </row>
    <row r="12" spans="1:76" x14ac:dyDescent="0.2">
      <c r="A12" s="66"/>
      <c r="I12" s="63">
        <f t="shared" si="2"/>
        <v>43156</v>
      </c>
      <c r="J12" s="63">
        <f t="shared" si="3"/>
        <v>43157</v>
      </c>
      <c r="K12" s="63">
        <f t="shared" si="3"/>
        <v>43158</v>
      </c>
      <c r="L12" s="63">
        <f t="shared" si="3"/>
        <v>43159</v>
      </c>
      <c r="M12" s="63" t="str">
        <f t="shared" si="3"/>
        <v/>
      </c>
      <c r="N12" s="63" t="str">
        <f t="shared" si="3"/>
        <v/>
      </c>
      <c r="O12" s="63" t="str">
        <f t="shared" si="3"/>
        <v/>
      </c>
      <c r="P12" s="2"/>
      <c r="R12" s="63">
        <f>IF(X11="","",IF(MONTH(X11+1)&lt;&gt;MONTH(X11),"",X11+1))</f>
        <v>43184</v>
      </c>
      <c r="S12" s="63">
        <f t="shared" si="1"/>
        <v>43185</v>
      </c>
      <c r="T12" s="63">
        <f t="shared" si="1"/>
        <v>43186</v>
      </c>
      <c r="U12" s="63">
        <f t="shared" si="1"/>
        <v>43187</v>
      </c>
      <c r="V12" s="63">
        <f t="shared" si="1"/>
        <v>43188</v>
      </c>
      <c r="W12" s="63">
        <f t="shared" si="1"/>
        <v>43189</v>
      </c>
      <c r="X12" s="63">
        <f t="shared" si="1"/>
        <v>43190</v>
      </c>
      <c r="Y12" s="63"/>
      <c r="Z12" s="61"/>
      <c r="AA12" s="284"/>
      <c r="AB12" s="284"/>
      <c r="AC12" s="284"/>
      <c r="AD12" s="285"/>
      <c r="AE12" s="285"/>
      <c r="AF12" s="285"/>
      <c r="AG12" s="285"/>
      <c r="AH12" s="285"/>
      <c r="AI12" s="285"/>
      <c r="AJ12" s="65"/>
      <c r="AK12" s="140"/>
      <c r="AL12" s="103"/>
      <c r="AM12" s="103"/>
      <c r="AN12" s="103"/>
      <c r="AO12" s="103"/>
      <c r="AP12" s="103"/>
      <c r="AQ12" s="103"/>
      <c r="AR12" s="103"/>
      <c r="AS12" s="103"/>
      <c r="AT12" s="65"/>
      <c r="AU12" s="140"/>
      <c r="AV12" s="103"/>
      <c r="AW12" s="103"/>
      <c r="AX12" s="103"/>
      <c r="AY12" s="103"/>
      <c r="AZ12" s="103"/>
      <c r="BA12" s="103"/>
      <c r="BB12" s="103"/>
      <c r="BC12" s="103"/>
      <c r="BD12" s="65"/>
      <c r="BE12" s="140"/>
      <c r="BF12" s="285"/>
      <c r="BG12" s="285"/>
      <c r="BH12" s="285"/>
      <c r="BI12" s="285"/>
      <c r="BJ12" s="285"/>
      <c r="BK12" s="285"/>
      <c r="BL12" s="285"/>
      <c r="BM12" s="285"/>
      <c r="BN12" s="65"/>
      <c r="BO12" s="140"/>
      <c r="BP12" s="285"/>
      <c r="BQ12" s="285"/>
      <c r="BR12" s="285"/>
      <c r="BS12" s="285"/>
      <c r="BT12" s="285"/>
      <c r="BU12" s="285"/>
      <c r="BV12" s="285"/>
      <c r="BW12" s="285"/>
      <c r="BX12" s="63"/>
    </row>
    <row r="13" spans="1:76" x14ac:dyDescent="0.2">
      <c r="A13" s="66"/>
      <c r="I13" s="63" t="str">
        <f t="shared" si="2"/>
        <v/>
      </c>
      <c r="J13" s="63" t="str">
        <f t="shared" si="3"/>
        <v/>
      </c>
      <c r="K13" s="63" t="str">
        <f t="shared" si="3"/>
        <v/>
      </c>
      <c r="L13" s="63" t="str">
        <f t="shared" si="3"/>
        <v/>
      </c>
      <c r="M13" s="63" t="str">
        <f t="shared" si="3"/>
        <v/>
      </c>
      <c r="N13" s="63" t="str">
        <f t="shared" si="3"/>
        <v/>
      </c>
      <c r="O13" s="63" t="str">
        <f t="shared" si="3"/>
        <v/>
      </c>
      <c r="P13" s="2"/>
      <c r="R13" s="63" t="str">
        <f>IF(X12="","",IF(MONTH(X12+1)&lt;&gt;MONTH(X12),"",X12+1))</f>
        <v/>
      </c>
      <c r="S13" s="63" t="str">
        <f t="shared" si="1"/>
        <v/>
      </c>
      <c r="T13" s="63" t="str">
        <f t="shared" si="1"/>
        <v/>
      </c>
      <c r="U13" s="63" t="str">
        <f t="shared" si="1"/>
        <v/>
      </c>
      <c r="V13" s="63" t="str">
        <f t="shared" si="1"/>
        <v/>
      </c>
      <c r="W13" s="63" t="str">
        <f t="shared" si="1"/>
        <v/>
      </c>
      <c r="X13" s="63" t="str">
        <f t="shared" si="1"/>
        <v/>
      </c>
      <c r="Y13" s="63"/>
      <c r="AA13" s="289"/>
      <c r="AB13" s="289"/>
      <c r="AC13" s="63" t="str">
        <f t="shared" ref="AC13" si="4">IF(AI12="","",IF(MONTH(AI12+1)&lt;&gt;MONTH(AI12),"",AI12+1))</f>
        <v/>
      </c>
      <c r="AD13" s="63" t="str">
        <f t="shared" ref="AD13:AI13" si="5">IF(AC13="","",IF(MONTH(AC13+1)&lt;&gt;MONTH(AC13),"",AC13+1))</f>
        <v/>
      </c>
      <c r="AE13" s="63" t="str">
        <f t="shared" si="5"/>
        <v/>
      </c>
      <c r="AF13" s="63" t="str">
        <f t="shared" si="5"/>
        <v/>
      </c>
      <c r="AG13" s="63" t="str">
        <f t="shared" si="5"/>
        <v/>
      </c>
      <c r="AH13" s="63" t="str">
        <f t="shared" si="5"/>
        <v/>
      </c>
      <c r="AI13" s="63" t="str">
        <f t="shared" si="5"/>
        <v/>
      </c>
      <c r="AJ13" s="2"/>
      <c r="AM13" s="63" t="str">
        <f t="shared" ref="AM13" si="6">IF(AS12="","",IF(MONTH(AS12+1)&lt;&gt;MONTH(AS12),"",AS12+1))</f>
        <v/>
      </c>
      <c r="AN13" s="63" t="str">
        <f t="shared" ref="AN13:AS13" si="7">IF(AM13="","",IF(MONTH(AM13+1)&lt;&gt;MONTH(AM13),"",AM13+1))</f>
        <v/>
      </c>
      <c r="AO13" s="63" t="str">
        <f t="shared" si="7"/>
        <v/>
      </c>
      <c r="AP13" s="63" t="str">
        <f t="shared" si="7"/>
        <v/>
      </c>
      <c r="AQ13" s="63" t="str">
        <f t="shared" si="7"/>
        <v/>
      </c>
      <c r="AR13" s="63" t="str">
        <f t="shared" si="7"/>
        <v/>
      </c>
      <c r="AS13" s="63" t="str">
        <f t="shared" si="7"/>
        <v/>
      </c>
      <c r="AT13" s="2"/>
      <c r="AW13" s="63" t="str">
        <f t="shared" ref="AW13" si="8">IF(BC12="","",IF(MONTH(BC12+1)&lt;&gt;MONTH(BC12),"",BC12+1))</f>
        <v/>
      </c>
      <c r="AX13" s="63" t="str">
        <f t="shared" ref="AX13:BC13" si="9">IF(AW13="","",IF(MONTH(AW13+1)&lt;&gt;MONTH(AW13),"",AW13+1))</f>
        <v/>
      </c>
      <c r="AY13" s="63" t="str">
        <f t="shared" si="9"/>
        <v/>
      </c>
      <c r="AZ13" s="63" t="str">
        <f t="shared" si="9"/>
        <v/>
      </c>
      <c r="BA13" s="63" t="str">
        <f t="shared" si="9"/>
        <v/>
      </c>
      <c r="BB13" s="63" t="str">
        <f t="shared" si="9"/>
        <v/>
      </c>
      <c r="BC13" s="63" t="str">
        <f t="shared" si="9"/>
        <v/>
      </c>
      <c r="BD13" s="2"/>
      <c r="BE13" s="63" t="str">
        <f t="shared" ref="BE13" si="10">IF(BK12="","",IF(MONTH(BK12+1)&lt;&gt;MONTH(BK12),"",BK12+1))</f>
        <v/>
      </c>
      <c r="BF13" s="63" t="str">
        <f t="shared" ref="BF13:BK13" si="11">IF(BE13="","",IF(MONTH(BE13+1)&lt;&gt;MONTH(BE13),"",BE13+1))</f>
        <v/>
      </c>
      <c r="BG13" s="63" t="str">
        <f t="shared" si="11"/>
        <v/>
      </c>
      <c r="BH13" s="63" t="str">
        <f t="shared" si="11"/>
        <v/>
      </c>
      <c r="BI13" s="63" t="str">
        <f t="shared" si="11"/>
        <v/>
      </c>
      <c r="BJ13" s="63" t="str">
        <f t="shared" si="11"/>
        <v/>
      </c>
      <c r="BK13" s="63" t="str">
        <f t="shared" si="11"/>
        <v/>
      </c>
      <c r="BL13" s="63"/>
      <c r="BM13" s="63"/>
      <c r="BQ13" s="63" t="str">
        <f t="shared" ref="BQ13" si="12">IF(BW12="","",IF(MONTH(BW12+1)&lt;&gt;MONTH(BW12),"",BW12+1))</f>
        <v/>
      </c>
      <c r="BR13" s="63" t="str">
        <f t="shared" ref="BR13:BW13" si="13">IF(BQ13="","",IF(MONTH(BQ13+1)&lt;&gt;MONTH(BQ13),"",BQ13+1))</f>
        <v/>
      </c>
      <c r="BS13" s="63" t="str">
        <f t="shared" si="13"/>
        <v/>
      </c>
      <c r="BT13" s="63" t="str">
        <f t="shared" si="13"/>
        <v/>
      </c>
      <c r="BU13" s="63" t="str">
        <f t="shared" si="13"/>
        <v/>
      </c>
      <c r="BV13" s="63" t="str">
        <f t="shared" si="13"/>
        <v/>
      </c>
      <c r="BW13" s="63" t="str">
        <f t="shared" si="13"/>
        <v/>
      </c>
      <c r="BX13" s="63"/>
    </row>
    <row r="14" spans="1:76" ht="15" customHeight="1" x14ac:dyDescent="0.2">
      <c r="A14" s="121" t="s">
        <v>3</v>
      </c>
      <c r="B14" s="122" t="s">
        <v>93</v>
      </c>
      <c r="C14" s="269" t="s">
        <v>94</v>
      </c>
      <c r="D14" s="269"/>
      <c r="E14" s="269"/>
      <c r="F14" s="2"/>
      <c r="G14" s="290">
        <f>D4</f>
        <v>43143</v>
      </c>
      <c r="H14" s="290"/>
      <c r="I14" s="290"/>
      <c r="J14" s="290"/>
      <c r="K14" s="290"/>
      <c r="L14" s="290"/>
      <c r="M14" s="290"/>
      <c r="N14" s="290"/>
      <c r="O14" s="290"/>
      <c r="P14" s="67"/>
      <c r="Q14" s="290">
        <f>G14+1</f>
        <v>43144</v>
      </c>
      <c r="R14" s="290"/>
      <c r="S14" s="290"/>
      <c r="T14" s="290"/>
      <c r="U14" s="290"/>
      <c r="V14" s="290"/>
      <c r="W14" s="290"/>
      <c r="X14" s="290"/>
      <c r="Y14" s="290"/>
      <c r="Z14" s="2"/>
      <c r="AA14" s="290">
        <f>Q14+1</f>
        <v>43145</v>
      </c>
      <c r="AB14" s="290"/>
      <c r="AC14" s="290"/>
      <c r="AD14" s="290"/>
      <c r="AE14" s="290"/>
      <c r="AF14" s="290"/>
      <c r="AG14" s="290"/>
      <c r="AH14" s="290"/>
      <c r="AI14" s="290"/>
      <c r="AJ14" s="67"/>
      <c r="AK14" s="290">
        <f>AA14+1</f>
        <v>43146</v>
      </c>
      <c r="AL14" s="290"/>
      <c r="AM14" s="290"/>
      <c r="AN14" s="290"/>
      <c r="AO14" s="290"/>
      <c r="AP14" s="290"/>
      <c r="AQ14" s="290"/>
      <c r="AR14" s="290"/>
      <c r="AS14" s="290"/>
      <c r="AT14" s="2"/>
      <c r="AU14" s="290">
        <f>AK14+1</f>
        <v>43147</v>
      </c>
      <c r="AV14" s="290"/>
      <c r="AW14" s="290"/>
      <c r="AX14" s="290"/>
      <c r="AY14" s="290"/>
      <c r="AZ14" s="290"/>
      <c r="BA14" s="290"/>
      <c r="BB14" s="290"/>
      <c r="BC14" s="290"/>
      <c r="BD14" s="67"/>
      <c r="BE14" s="290">
        <f>AU14+1</f>
        <v>43148</v>
      </c>
      <c r="BF14" s="290"/>
      <c r="BG14" s="290"/>
      <c r="BH14" s="290"/>
      <c r="BI14" s="290"/>
      <c r="BJ14" s="290"/>
      <c r="BK14" s="290"/>
      <c r="BL14" s="290"/>
      <c r="BM14" s="290"/>
      <c r="BN14" s="2"/>
      <c r="BO14" s="290">
        <f>BE14+1</f>
        <v>43149</v>
      </c>
      <c r="BP14" s="290"/>
      <c r="BQ14" s="290"/>
      <c r="BR14" s="290"/>
      <c r="BS14" s="290"/>
      <c r="BT14" s="290"/>
      <c r="BU14" s="290"/>
      <c r="BV14" s="290"/>
      <c r="BW14" s="290"/>
      <c r="BX14" s="68"/>
    </row>
    <row r="15" spans="1:76" s="71" customFormat="1" ht="15" customHeight="1" x14ac:dyDescent="0.2">
      <c r="A15" s="94"/>
      <c r="B15" s="95"/>
      <c r="C15" s="130"/>
      <c r="D15" s="131"/>
      <c r="E15" s="131"/>
      <c r="F15" s="69"/>
      <c r="G15" s="272" t="str">
        <f>IFERROR(INDEX(events,MATCH(G$14,events_1,0))," - ")</f>
        <v xml:space="preserve"> - </v>
      </c>
      <c r="H15" s="272"/>
      <c r="I15" s="272"/>
      <c r="J15" s="272"/>
      <c r="K15" s="272"/>
      <c r="L15" s="272"/>
      <c r="M15" s="272"/>
      <c r="N15" s="272"/>
      <c r="O15" s="272"/>
      <c r="P15" s="70"/>
      <c r="Q15" s="272" t="str">
        <f>IFERROR(INDEX(events,MATCH(Q$14,events_1,0))," - ")</f>
        <v xml:space="preserve"> - </v>
      </c>
      <c r="R15" s="272"/>
      <c r="S15" s="272"/>
      <c r="T15" s="272"/>
      <c r="U15" s="272"/>
      <c r="V15" s="272"/>
      <c r="W15" s="272"/>
      <c r="X15" s="272"/>
      <c r="Y15" s="272"/>
      <c r="Z15" s="69"/>
      <c r="AA15" s="272" t="str">
        <f>IFERROR(INDEX(events,MATCH(AA$14,events_1,0))," - ")</f>
        <v xml:space="preserve"> - </v>
      </c>
      <c r="AB15" s="272"/>
      <c r="AC15" s="272"/>
      <c r="AD15" s="272"/>
      <c r="AE15" s="272"/>
      <c r="AF15" s="272"/>
      <c r="AG15" s="272"/>
      <c r="AH15" s="272"/>
      <c r="AI15" s="272"/>
      <c r="AJ15" s="70"/>
      <c r="AK15" s="272" t="str">
        <f>IFERROR(INDEX(events,MATCH(AK$14,events_1,0))," - ")</f>
        <v xml:space="preserve"> - </v>
      </c>
      <c r="AL15" s="272"/>
      <c r="AM15" s="272"/>
      <c r="AN15" s="272"/>
      <c r="AO15" s="272"/>
      <c r="AP15" s="272"/>
      <c r="AQ15" s="272"/>
      <c r="AR15" s="272"/>
      <c r="AS15" s="272"/>
      <c r="AT15" s="69"/>
      <c r="AU15" s="272" t="str">
        <f>IFERROR(INDEX(events,MATCH(AU$14,events_1,0))," - ")</f>
        <v xml:space="preserve"> - </v>
      </c>
      <c r="AV15" s="272"/>
      <c r="AW15" s="272"/>
      <c r="AX15" s="272"/>
      <c r="AY15" s="272"/>
      <c r="AZ15" s="272"/>
      <c r="BA15" s="272"/>
      <c r="BB15" s="272"/>
      <c r="BC15" s="272"/>
      <c r="BD15" s="70"/>
      <c r="BE15" s="272" t="str">
        <f>IFERROR(INDEX(events,MATCH(BE$14,events_1,0))," - ")</f>
        <v xml:space="preserve"> - </v>
      </c>
      <c r="BF15" s="272"/>
      <c r="BG15" s="272"/>
      <c r="BH15" s="272"/>
      <c r="BI15" s="272"/>
      <c r="BJ15" s="272"/>
      <c r="BK15" s="272"/>
      <c r="BL15" s="272"/>
      <c r="BM15" s="272"/>
      <c r="BN15" s="69"/>
      <c r="BO15" s="272" t="str">
        <f>IFERROR(INDEX(events,MATCH(BO$14,events_1,0))," - ")</f>
        <v xml:space="preserve"> - </v>
      </c>
      <c r="BP15" s="272"/>
      <c r="BQ15" s="272"/>
      <c r="BR15" s="272"/>
      <c r="BS15" s="272"/>
      <c r="BT15" s="272"/>
      <c r="BU15" s="272"/>
      <c r="BV15" s="272"/>
      <c r="BW15" s="272"/>
      <c r="BX15" s="68"/>
    </row>
    <row r="16" spans="1:76" s="71" customFormat="1" ht="15" customHeight="1" x14ac:dyDescent="0.2">
      <c r="A16" s="94"/>
      <c r="B16" s="95"/>
      <c r="C16" s="92"/>
      <c r="D16" s="93"/>
      <c r="E16" s="93"/>
      <c r="F16" s="69"/>
      <c r="G16" s="272" t="str">
        <f>IFERROR(INDEX(events,MATCH(G$14,events_2,0))," - ")</f>
        <v xml:space="preserve"> - </v>
      </c>
      <c r="H16" s="272"/>
      <c r="I16" s="272"/>
      <c r="J16" s="272"/>
      <c r="K16" s="272"/>
      <c r="L16" s="272"/>
      <c r="M16" s="272"/>
      <c r="N16" s="272"/>
      <c r="O16" s="272"/>
      <c r="P16" s="70"/>
      <c r="Q16" s="272" t="str">
        <f>IFERROR(INDEX(events,MATCH(Q$14,events_2,0))," - ")</f>
        <v xml:space="preserve"> - </v>
      </c>
      <c r="R16" s="272"/>
      <c r="S16" s="272"/>
      <c r="T16" s="272"/>
      <c r="U16" s="272"/>
      <c r="V16" s="272"/>
      <c r="W16" s="272"/>
      <c r="X16" s="272"/>
      <c r="Y16" s="272"/>
      <c r="Z16" s="69"/>
      <c r="AA16" s="272" t="str">
        <f>IFERROR(INDEX(events,MATCH(AA$14,events_2,0))," - ")</f>
        <v xml:space="preserve"> - </v>
      </c>
      <c r="AB16" s="272"/>
      <c r="AC16" s="272"/>
      <c r="AD16" s="272"/>
      <c r="AE16" s="272"/>
      <c r="AF16" s="272"/>
      <c r="AG16" s="272"/>
      <c r="AH16" s="272"/>
      <c r="AI16" s="272"/>
      <c r="AJ16" s="70"/>
      <c r="AK16" s="272" t="str">
        <f>IFERROR(INDEX(events,MATCH(AK$14,events_2,0))," - ")</f>
        <v xml:space="preserve"> - </v>
      </c>
      <c r="AL16" s="272"/>
      <c r="AM16" s="272"/>
      <c r="AN16" s="272"/>
      <c r="AO16" s="272"/>
      <c r="AP16" s="272"/>
      <c r="AQ16" s="272"/>
      <c r="AR16" s="272"/>
      <c r="AS16" s="272"/>
      <c r="AT16" s="69"/>
      <c r="AU16" s="272" t="str">
        <f>IFERROR(INDEX(events,MATCH(AU$14,events_2,0))," - ")</f>
        <v xml:space="preserve"> - </v>
      </c>
      <c r="AV16" s="272"/>
      <c r="AW16" s="272"/>
      <c r="AX16" s="272"/>
      <c r="AY16" s="272"/>
      <c r="AZ16" s="272"/>
      <c r="BA16" s="272"/>
      <c r="BB16" s="272"/>
      <c r="BC16" s="272"/>
      <c r="BD16" s="70"/>
      <c r="BE16" s="272" t="str">
        <f>IFERROR(INDEX(events,MATCH(BE$14,events_2,0))," - ")</f>
        <v xml:space="preserve"> - </v>
      </c>
      <c r="BF16" s="272"/>
      <c r="BG16" s="272"/>
      <c r="BH16" s="272"/>
      <c r="BI16" s="272"/>
      <c r="BJ16" s="272"/>
      <c r="BK16" s="272"/>
      <c r="BL16" s="272"/>
      <c r="BM16" s="272"/>
      <c r="BN16" s="69"/>
      <c r="BO16" s="272" t="str">
        <f>IFERROR(INDEX(events,MATCH(BO$14,events_2,0))," - ")</f>
        <v xml:space="preserve"> - </v>
      </c>
      <c r="BP16" s="272"/>
      <c r="BQ16" s="272"/>
      <c r="BR16" s="272"/>
      <c r="BS16" s="272"/>
      <c r="BT16" s="272"/>
      <c r="BU16" s="272"/>
      <c r="BV16" s="272"/>
      <c r="BW16" s="272"/>
      <c r="BX16" s="68"/>
    </row>
    <row r="17" spans="1:76" s="71" customFormat="1" ht="15" customHeight="1" x14ac:dyDescent="0.2">
      <c r="A17" s="94"/>
      <c r="B17" s="95"/>
      <c r="C17" s="92"/>
      <c r="D17" s="93"/>
      <c r="E17" s="93"/>
      <c r="F17" s="69"/>
      <c r="G17" s="272" t="str">
        <f>IFERROR(INDEX(events,MATCH(G$14,events_3,0))," - ")</f>
        <v xml:space="preserve"> - </v>
      </c>
      <c r="H17" s="272"/>
      <c r="I17" s="272"/>
      <c r="J17" s="272"/>
      <c r="K17" s="272"/>
      <c r="L17" s="272"/>
      <c r="M17" s="272"/>
      <c r="N17" s="272"/>
      <c r="O17" s="272"/>
      <c r="P17" s="70"/>
      <c r="Q17" s="272" t="str">
        <f>IFERROR(INDEX(events,MATCH(Q$14,events_3,0))," - ")</f>
        <v xml:space="preserve"> - </v>
      </c>
      <c r="R17" s="272"/>
      <c r="S17" s="272"/>
      <c r="T17" s="272"/>
      <c r="U17" s="272"/>
      <c r="V17" s="272"/>
      <c r="W17" s="272"/>
      <c r="X17" s="272"/>
      <c r="Y17" s="272"/>
      <c r="Z17" s="69"/>
      <c r="AA17" s="272" t="str">
        <f>IFERROR(INDEX(events,MATCH(AA$14,events_3,0))," - ")</f>
        <v xml:space="preserve"> - </v>
      </c>
      <c r="AB17" s="272"/>
      <c r="AC17" s="272"/>
      <c r="AD17" s="272"/>
      <c r="AE17" s="272"/>
      <c r="AF17" s="272"/>
      <c r="AG17" s="272"/>
      <c r="AH17" s="272"/>
      <c r="AI17" s="272"/>
      <c r="AJ17" s="70"/>
      <c r="AK17" s="272" t="str">
        <f>IFERROR(INDEX(events,MATCH(AK$14,events_3,0))," - ")</f>
        <v xml:space="preserve"> - </v>
      </c>
      <c r="AL17" s="272"/>
      <c r="AM17" s="272"/>
      <c r="AN17" s="272"/>
      <c r="AO17" s="272"/>
      <c r="AP17" s="272"/>
      <c r="AQ17" s="272"/>
      <c r="AR17" s="272"/>
      <c r="AS17" s="272"/>
      <c r="AT17" s="69"/>
      <c r="AU17" s="272" t="str">
        <f>IFERROR(INDEX(events,MATCH(AU$14,events_3,0))," - ")</f>
        <v xml:space="preserve"> - </v>
      </c>
      <c r="AV17" s="272"/>
      <c r="AW17" s="272"/>
      <c r="AX17" s="272"/>
      <c r="AY17" s="272"/>
      <c r="AZ17" s="272"/>
      <c r="BA17" s="272"/>
      <c r="BB17" s="272"/>
      <c r="BC17" s="272"/>
      <c r="BD17" s="70"/>
      <c r="BE17" s="272" t="str">
        <f>IFERROR(INDEX(events,MATCH(BE$14,events_3,0))," - ")</f>
        <v xml:space="preserve"> - </v>
      </c>
      <c r="BF17" s="272"/>
      <c r="BG17" s="272"/>
      <c r="BH17" s="272"/>
      <c r="BI17" s="272"/>
      <c r="BJ17" s="272"/>
      <c r="BK17" s="272"/>
      <c r="BL17" s="272"/>
      <c r="BM17" s="272"/>
      <c r="BN17" s="69"/>
      <c r="BO17" s="272" t="str">
        <f>IFERROR(INDEX(events,MATCH(BO$14,events_3,0))," - ")</f>
        <v xml:space="preserve"> - </v>
      </c>
      <c r="BP17" s="272"/>
      <c r="BQ17" s="272"/>
      <c r="BR17" s="272"/>
      <c r="BS17" s="272"/>
      <c r="BT17" s="272"/>
      <c r="BU17" s="272"/>
      <c r="BV17" s="272"/>
      <c r="BW17" s="272"/>
      <c r="BX17" s="68"/>
    </row>
    <row r="18" spans="1:76" s="71" customFormat="1" ht="15" customHeight="1" x14ac:dyDescent="0.2">
      <c r="A18" s="94"/>
      <c r="B18" s="95"/>
      <c r="C18" s="92"/>
      <c r="D18" s="93"/>
      <c r="E18" s="93"/>
      <c r="F18" s="69"/>
      <c r="G18" s="272" t="str">
        <f>IFERROR(INDEX(events,MATCH(G$14,events_4,0))," - ")</f>
        <v xml:space="preserve"> - </v>
      </c>
      <c r="H18" s="272"/>
      <c r="I18" s="272"/>
      <c r="J18" s="272"/>
      <c r="K18" s="272"/>
      <c r="L18" s="272"/>
      <c r="M18" s="272"/>
      <c r="N18" s="272"/>
      <c r="O18" s="272"/>
      <c r="P18" s="70"/>
      <c r="Q18" s="272" t="str">
        <f>IFERROR(INDEX(events,MATCH(Q$14,events_4,0))," - ")</f>
        <v xml:space="preserve"> - </v>
      </c>
      <c r="R18" s="272"/>
      <c r="S18" s="272"/>
      <c r="T18" s="272"/>
      <c r="U18" s="272"/>
      <c r="V18" s="272"/>
      <c r="W18" s="272"/>
      <c r="X18" s="272"/>
      <c r="Y18" s="272"/>
      <c r="Z18" s="69"/>
      <c r="AA18" s="272" t="str">
        <f>IFERROR(INDEX(events,MATCH(AA$14,events_4,0))," - ")</f>
        <v xml:space="preserve"> - </v>
      </c>
      <c r="AB18" s="272"/>
      <c r="AC18" s="272"/>
      <c r="AD18" s="272"/>
      <c r="AE18" s="272"/>
      <c r="AF18" s="272"/>
      <c r="AG18" s="272"/>
      <c r="AH18" s="272"/>
      <c r="AI18" s="272"/>
      <c r="AJ18" s="70"/>
      <c r="AK18" s="272" t="str">
        <f>IFERROR(INDEX(events,MATCH(AK$14,events_4,0))," - ")</f>
        <v xml:space="preserve"> - </v>
      </c>
      <c r="AL18" s="272"/>
      <c r="AM18" s="272"/>
      <c r="AN18" s="272"/>
      <c r="AO18" s="272"/>
      <c r="AP18" s="272"/>
      <c r="AQ18" s="272"/>
      <c r="AR18" s="272"/>
      <c r="AS18" s="272"/>
      <c r="AT18" s="69"/>
      <c r="AU18" s="272" t="str">
        <f>IFERROR(INDEX(events,MATCH(AU$14,events_4,0))," - ")</f>
        <v xml:space="preserve"> - </v>
      </c>
      <c r="AV18" s="272"/>
      <c r="AW18" s="272"/>
      <c r="AX18" s="272"/>
      <c r="AY18" s="272"/>
      <c r="AZ18" s="272"/>
      <c r="BA18" s="272"/>
      <c r="BB18" s="272"/>
      <c r="BC18" s="272"/>
      <c r="BD18" s="70"/>
      <c r="BE18" s="272" t="str">
        <f>IFERROR(INDEX(events,MATCH(BE$14,events_4,0))," - ")</f>
        <v xml:space="preserve"> - </v>
      </c>
      <c r="BF18" s="272"/>
      <c r="BG18" s="272"/>
      <c r="BH18" s="272"/>
      <c r="BI18" s="272"/>
      <c r="BJ18" s="272"/>
      <c r="BK18" s="272"/>
      <c r="BL18" s="272"/>
      <c r="BM18" s="272"/>
      <c r="BN18" s="69"/>
      <c r="BO18" s="272" t="str">
        <f>IFERROR(INDEX(events,MATCH(BO$14,events_4,0))," - ")</f>
        <v xml:space="preserve"> - </v>
      </c>
      <c r="BP18" s="272"/>
      <c r="BQ18" s="272"/>
      <c r="BR18" s="272"/>
      <c r="BS18" s="272"/>
      <c r="BT18" s="272"/>
      <c r="BU18" s="272"/>
      <c r="BV18" s="272"/>
      <c r="BW18" s="272"/>
      <c r="BX18" s="68"/>
    </row>
    <row r="19" spans="1:76" s="71" customFormat="1" ht="15" customHeight="1" x14ac:dyDescent="0.2">
      <c r="A19" s="94"/>
      <c r="B19" s="95"/>
      <c r="C19" s="92"/>
      <c r="D19" s="93"/>
      <c r="E19" s="93"/>
      <c r="F19" s="69"/>
      <c r="G19" s="272" t="str">
        <f>IFERROR(INDEX(events,MATCH(G$14,events_5,0))," - ")</f>
        <v xml:space="preserve"> - </v>
      </c>
      <c r="H19" s="272"/>
      <c r="I19" s="272"/>
      <c r="J19" s="272"/>
      <c r="K19" s="272"/>
      <c r="L19" s="272"/>
      <c r="M19" s="272"/>
      <c r="N19" s="272"/>
      <c r="O19" s="272"/>
      <c r="P19" s="70"/>
      <c r="Q19" s="272" t="str">
        <f>IFERROR(INDEX(events,MATCH(Q$14,events_5,0))," - ")</f>
        <v xml:space="preserve"> - </v>
      </c>
      <c r="R19" s="272"/>
      <c r="S19" s="272"/>
      <c r="T19" s="272"/>
      <c r="U19" s="272"/>
      <c r="V19" s="272"/>
      <c r="W19" s="272"/>
      <c r="X19" s="272"/>
      <c r="Y19" s="272"/>
      <c r="Z19" s="69"/>
      <c r="AA19" s="272" t="str">
        <f>IFERROR(INDEX(events,MATCH(AA$14,events_5,0))," - ")</f>
        <v xml:space="preserve"> - </v>
      </c>
      <c r="AB19" s="272"/>
      <c r="AC19" s="272"/>
      <c r="AD19" s="272"/>
      <c r="AE19" s="272"/>
      <c r="AF19" s="272"/>
      <c r="AG19" s="272"/>
      <c r="AH19" s="272"/>
      <c r="AI19" s="272"/>
      <c r="AJ19" s="70"/>
      <c r="AK19" s="272" t="str">
        <f>IFERROR(INDEX(events,MATCH(AK$14,events_5,0))," - ")</f>
        <v xml:space="preserve"> - </v>
      </c>
      <c r="AL19" s="272"/>
      <c r="AM19" s="272"/>
      <c r="AN19" s="272"/>
      <c r="AO19" s="272"/>
      <c r="AP19" s="272"/>
      <c r="AQ19" s="272"/>
      <c r="AR19" s="272"/>
      <c r="AS19" s="272"/>
      <c r="AT19" s="69"/>
      <c r="AU19" s="272" t="str">
        <f>IFERROR(INDEX(events,MATCH(AU$14,events_5,0))," - ")</f>
        <v xml:space="preserve"> - </v>
      </c>
      <c r="AV19" s="272"/>
      <c r="AW19" s="272"/>
      <c r="AX19" s="272"/>
      <c r="AY19" s="272"/>
      <c r="AZ19" s="272"/>
      <c r="BA19" s="272"/>
      <c r="BB19" s="272"/>
      <c r="BC19" s="272"/>
      <c r="BD19" s="70"/>
      <c r="BE19" s="272" t="str">
        <f>IFERROR(INDEX(events,MATCH(BE$14,events_5,0))," - ")</f>
        <v xml:space="preserve"> - </v>
      </c>
      <c r="BF19" s="272"/>
      <c r="BG19" s="272"/>
      <c r="BH19" s="272"/>
      <c r="BI19" s="272"/>
      <c r="BJ19" s="272"/>
      <c r="BK19" s="272"/>
      <c r="BL19" s="272"/>
      <c r="BM19" s="272"/>
      <c r="BN19" s="69"/>
      <c r="BO19" s="272" t="str">
        <f>IFERROR(INDEX(events,MATCH(BO$14,events_5,0))," - ")</f>
        <v xml:space="preserve"> - </v>
      </c>
      <c r="BP19" s="272"/>
      <c r="BQ19" s="272"/>
      <c r="BR19" s="272"/>
      <c r="BS19" s="272"/>
      <c r="BT19" s="272"/>
      <c r="BU19" s="272"/>
      <c r="BV19" s="272"/>
      <c r="BW19" s="272"/>
      <c r="BX19" s="68"/>
    </row>
    <row r="20" spans="1:76" s="71" customFormat="1" ht="15" customHeight="1" x14ac:dyDescent="0.2">
      <c r="A20" s="94"/>
      <c r="B20" s="95"/>
      <c r="C20" s="92"/>
      <c r="D20" s="93"/>
      <c r="E20" s="93"/>
      <c r="F20" s="69"/>
      <c r="G20" s="272" t="str">
        <f>IFERROR(INDEX(events,MATCH(G$14,events_6,0))," - ")</f>
        <v xml:space="preserve"> - </v>
      </c>
      <c r="H20" s="272"/>
      <c r="I20" s="272"/>
      <c r="J20" s="272"/>
      <c r="K20" s="272"/>
      <c r="L20" s="272"/>
      <c r="M20" s="272"/>
      <c r="N20" s="272"/>
      <c r="O20" s="272"/>
      <c r="P20" s="70"/>
      <c r="Q20" s="272" t="str">
        <f>IFERROR(INDEX(events,MATCH(Q$14,events_6,0))," - ")</f>
        <v xml:space="preserve"> - </v>
      </c>
      <c r="R20" s="272"/>
      <c r="S20" s="272"/>
      <c r="T20" s="272"/>
      <c r="U20" s="272"/>
      <c r="V20" s="272"/>
      <c r="W20" s="272"/>
      <c r="X20" s="272"/>
      <c r="Y20" s="272"/>
      <c r="Z20" s="69"/>
      <c r="AA20" s="272" t="str">
        <f>IFERROR(INDEX(events,MATCH(AA$14,events_6,0))," - ")</f>
        <v xml:space="preserve"> - </v>
      </c>
      <c r="AB20" s="272"/>
      <c r="AC20" s="272"/>
      <c r="AD20" s="272"/>
      <c r="AE20" s="272"/>
      <c r="AF20" s="272"/>
      <c r="AG20" s="272"/>
      <c r="AH20" s="272"/>
      <c r="AI20" s="272"/>
      <c r="AJ20" s="70"/>
      <c r="AK20" s="272" t="str">
        <f>IFERROR(INDEX(events,MATCH(AK$14,events_6,0))," - ")</f>
        <v xml:space="preserve"> - </v>
      </c>
      <c r="AL20" s="272"/>
      <c r="AM20" s="272"/>
      <c r="AN20" s="272"/>
      <c r="AO20" s="272"/>
      <c r="AP20" s="272"/>
      <c r="AQ20" s="272"/>
      <c r="AR20" s="272"/>
      <c r="AS20" s="272"/>
      <c r="AT20" s="69"/>
      <c r="AU20" s="272" t="str">
        <f>IFERROR(INDEX(events,MATCH(AU$14,events_6,0))," - ")</f>
        <v xml:space="preserve"> - </v>
      </c>
      <c r="AV20" s="272"/>
      <c r="AW20" s="272"/>
      <c r="AX20" s="272"/>
      <c r="AY20" s="272"/>
      <c r="AZ20" s="272"/>
      <c r="BA20" s="272"/>
      <c r="BB20" s="272"/>
      <c r="BC20" s="272"/>
      <c r="BD20" s="70"/>
      <c r="BE20" s="272" t="str">
        <f>IFERROR(INDEX(events,MATCH(BE$14,events_6,0))," - ")</f>
        <v xml:space="preserve"> - </v>
      </c>
      <c r="BF20" s="272"/>
      <c r="BG20" s="272"/>
      <c r="BH20" s="272"/>
      <c r="BI20" s="272"/>
      <c r="BJ20" s="272"/>
      <c r="BK20" s="272"/>
      <c r="BL20" s="272"/>
      <c r="BM20" s="272"/>
      <c r="BN20" s="69"/>
      <c r="BO20" s="272" t="str">
        <f>IFERROR(INDEX(events,MATCH(BO$14,events_6,0))," - ")</f>
        <v xml:space="preserve"> - </v>
      </c>
      <c r="BP20" s="272"/>
      <c r="BQ20" s="272"/>
      <c r="BR20" s="272"/>
      <c r="BS20" s="272"/>
      <c r="BT20" s="272"/>
      <c r="BU20" s="272"/>
      <c r="BV20" s="272"/>
      <c r="BW20" s="272"/>
      <c r="BX20" s="68"/>
    </row>
    <row r="21" spans="1:76" ht="15" customHeight="1" x14ac:dyDescent="0.2">
      <c r="A21" s="94"/>
      <c r="B21" s="95"/>
      <c r="C21" s="92"/>
      <c r="D21" s="93"/>
      <c r="E21" s="93"/>
      <c r="G21" s="109" t="s">
        <v>5</v>
      </c>
      <c r="H21" s="110"/>
      <c r="I21" s="110"/>
      <c r="J21" s="110"/>
      <c r="K21" s="110"/>
      <c r="L21" s="110"/>
      <c r="M21" s="110"/>
      <c r="N21" s="110"/>
      <c r="O21" s="110"/>
      <c r="P21" s="90"/>
      <c r="Q21" s="109" t="s">
        <v>5</v>
      </c>
      <c r="R21" s="110"/>
      <c r="S21" s="110"/>
      <c r="T21" s="110"/>
      <c r="U21" s="110"/>
      <c r="V21" s="110"/>
      <c r="W21" s="110"/>
      <c r="X21" s="110"/>
      <c r="Y21" s="110"/>
      <c r="Z21" s="90"/>
      <c r="AA21" s="109" t="s">
        <v>5</v>
      </c>
      <c r="AB21" s="110"/>
      <c r="AC21" s="110"/>
      <c r="AD21" s="110"/>
      <c r="AE21" s="110"/>
      <c r="AF21" s="110"/>
      <c r="AG21" s="110"/>
      <c r="AH21" s="110"/>
      <c r="AI21" s="110"/>
      <c r="AJ21" s="90"/>
      <c r="AK21" s="109" t="s">
        <v>5</v>
      </c>
      <c r="AL21" s="110"/>
      <c r="AM21" s="110"/>
      <c r="AN21" s="110"/>
      <c r="AO21" s="110"/>
      <c r="AP21" s="110"/>
      <c r="AQ21" s="110"/>
      <c r="AR21" s="110"/>
      <c r="AS21" s="110"/>
      <c r="AT21" s="90"/>
      <c r="AU21" s="109" t="s">
        <v>5</v>
      </c>
      <c r="AV21" s="110"/>
      <c r="AW21" s="110"/>
      <c r="AX21" s="110"/>
      <c r="AY21" s="110"/>
      <c r="AZ21" s="110"/>
      <c r="BA21" s="110"/>
      <c r="BB21" s="110"/>
      <c r="BC21" s="110"/>
      <c r="BD21" s="90"/>
      <c r="BE21" s="109" t="s">
        <v>5</v>
      </c>
      <c r="BF21" s="110"/>
      <c r="BG21" s="110"/>
      <c r="BH21" s="110"/>
      <c r="BI21" s="110"/>
      <c r="BJ21" s="110"/>
      <c r="BK21" s="110"/>
      <c r="BL21" s="110"/>
      <c r="BM21" s="110"/>
      <c r="BN21" s="90"/>
      <c r="BO21" s="109" t="s">
        <v>5</v>
      </c>
      <c r="BP21" s="110"/>
      <c r="BQ21" s="110"/>
      <c r="BR21" s="110"/>
      <c r="BS21" s="110"/>
      <c r="BT21" s="110"/>
      <c r="BU21" s="110"/>
      <c r="BV21" s="110"/>
      <c r="BW21" s="110"/>
      <c r="BX21" s="72"/>
    </row>
    <row r="22" spans="1:76" ht="15" customHeight="1" x14ac:dyDescent="0.2">
      <c r="A22" s="94"/>
      <c r="B22" s="95"/>
      <c r="C22" s="92"/>
      <c r="D22" s="93"/>
      <c r="E22" s="93"/>
      <c r="G22" s="125" t="s">
        <v>100</v>
      </c>
      <c r="H22" s="136"/>
      <c r="I22" s="117"/>
      <c r="J22" s="118"/>
      <c r="K22" s="117"/>
      <c r="L22" s="118"/>
      <c r="M22" s="118"/>
      <c r="N22" s="118"/>
      <c r="O22" s="119"/>
      <c r="Q22" s="125" t="s">
        <v>100</v>
      </c>
      <c r="R22" s="136"/>
      <c r="S22" s="117"/>
      <c r="T22" s="118"/>
      <c r="U22" s="117"/>
      <c r="V22" s="118"/>
      <c r="W22" s="118"/>
      <c r="X22" s="118"/>
      <c r="Y22" s="119"/>
      <c r="AA22" s="125" t="s">
        <v>100</v>
      </c>
      <c r="AB22" s="136"/>
      <c r="AC22" s="117"/>
      <c r="AD22" s="118"/>
      <c r="AE22" s="117"/>
      <c r="AF22" s="118"/>
      <c r="AG22" s="118"/>
      <c r="AH22" s="118"/>
      <c r="AI22" s="119"/>
      <c r="AK22" s="125" t="s">
        <v>100</v>
      </c>
      <c r="AL22" s="136"/>
      <c r="AM22" s="117"/>
      <c r="AN22" s="118"/>
      <c r="AO22" s="117"/>
      <c r="AP22" s="118"/>
      <c r="AQ22" s="118"/>
      <c r="AR22" s="118"/>
      <c r="AS22" s="119"/>
      <c r="AU22" s="125" t="s">
        <v>100</v>
      </c>
      <c r="AV22" s="136"/>
      <c r="AW22" s="117"/>
      <c r="AX22" s="118"/>
      <c r="AY22" s="117"/>
      <c r="AZ22" s="118"/>
      <c r="BA22" s="118"/>
      <c r="BB22" s="118"/>
      <c r="BC22" s="119"/>
      <c r="BE22" s="125" t="s">
        <v>100</v>
      </c>
      <c r="BF22" s="136"/>
      <c r="BG22" s="117"/>
      <c r="BH22" s="118"/>
      <c r="BI22" s="117"/>
      <c r="BJ22" s="118"/>
      <c r="BK22" s="118"/>
      <c r="BL22" s="118"/>
      <c r="BM22" s="119"/>
      <c r="BO22" s="125" t="s">
        <v>100</v>
      </c>
      <c r="BP22" s="136"/>
      <c r="BQ22" s="117"/>
      <c r="BR22" s="118"/>
      <c r="BS22" s="117"/>
      <c r="BT22" s="118"/>
      <c r="BU22" s="118"/>
      <c r="BV22" s="118"/>
      <c r="BW22" s="119"/>
      <c r="BX22" s="72"/>
    </row>
    <row r="23" spans="1:76" ht="15" customHeight="1" x14ac:dyDescent="0.2">
      <c r="A23" s="94"/>
      <c r="B23" s="95"/>
      <c r="C23" s="92"/>
      <c r="D23" s="93"/>
      <c r="E23" s="93"/>
      <c r="G23" s="125" t="s">
        <v>100</v>
      </c>
      <c r="H23" s="136"/>
      <c r="I23" s="117"/>
      <c r="J23" s="118"/>
      <c r="K23" s="117"/>
      <c r="L23" s="118"/>
      <c r="M23" s="118"/>
      <c r="N23" s="118"/>
      <c r="O23" s="119"/>
      <c r="Q23" s="125" t="s">
        <v>100</v>
      </c>
      <c r="R23" s="136"/>
      <c r="S23" s="117"/>
      <c r="T23" s="118"/>
      <c r="U23" s="117"/>
      <c r="V23" s="118"/>
      <c r="W23" s="118"/>
      <c r="X23" s="118"/>
      <c r="Y23" s="119"/>
      <c r="AA23" s="125" t="s">
        <v>100</v>
      </c>
      <c r="AB23" s="136"/>
      <c r="AC23" s="117"/>
      <c r="AD23" s="118"/>
      <c r="AE23" s="117"/>
      <c r="AF23" s="118"/>
      <c r="AG23" s="118"/>
      <c r="AH23" s="118"/>
      <c r="AI23" s="119"/>
      <c r="AK23" s="125" t="s">
        <v>100</v>
      </c>
      <c r="AL23" s="136"/>
      <c r="AM23" s="117"/>
      <c r="AN23" s="118"/>
      <c r="AO23" s="117"/>
      <c r="AP23" s="118"/>
      <c r="AQ23" s="118"/>
      <c r="AR23" s="118"/>
      <c r="AS23" s="119"/>
      <c r="AU23" s="125" t="s">
        <v>100</v>
      </c>
      <c r="AV23" s="136"/>
      <c r="AW23" s="117"/>
      <c r="AX23" s="118"/>
      <c r="AY23" s="117"/>
      <c r="AZ23" s="118"/>
      <c r="BA23" s="118"/>
      <c r="BB23" s="118"/>
      <c r="BC23" s="119"/>
      <c r="BE23" s="125" t="s">
        <v>100</v>
      </c>
      <c r="BF23" s="136"/>
      <c r="BG23" s="117"/>
      <c r="BH23" s="118"/>
      <c r="BI23" s="117"/>
      <c r="BJ23" s="118"/>
      <c r="BK23" s="118"/>
      <c r="BL23" s="118"/>
      <c r="BM23" s="119"/>
      <c r="BO23" s="125" t="s">
        <v>100</v>
      </c>
      <c r="BP23" s="136"/>
      <c r="BQ23" s="117"/>
      <c r="BR23" s="118"/>
      <c r="BS23" s="117"/>
      <c r="BT23" s="118"/>
      <c r="BU23" s="118"/>
      <c r="BV23" s="118"/>
      <c r="BW23" s="119"/>
      <c r="BX23" s="72"/>
    </row>
    <row r="24" spans="1:76" ht="15" customHeight="1" x14ac:dyDescent="0.2">
      <c r="A24" s="94"/>
      <c r="B24" s="95"/>
      <c r="C24" s="92"/>
      <c r="D24" s="93"/>
      <c r="E24" s="93"/>
      <c r="G24" s="109" t="s">
        <v>96</v>
      </c>
      <c r="H24" s="110"/>
      <c r="I24" s="110"/>
      <c r="J24" s="110"/>
      <c r="K24" s="110"/>
      <c r="L24" s="110"/>
      <c r="M24" s="110"/>
      <c r="N24" s="110"/>
      <c r="O24" s="110"/>
      <c r="P24" s="90"/>
      <c r="Q24" s="109" t="s">
        <v>96</v>
      </c>
      <c r="R24" s="110"/>
      <c r="S24" s="110"/>
      <c r="T24" s="110"/>
      <c r="U24" s="110"/>
      <c r="V24" s="110"/>
      <c r="W24" s="110"/>
      <c r="X24" s="110"/>
      <c r="Y24" s="110"/>
      <c r="Z24" s="90"/>
      <c r="AA24" s="109" t="s">
        <v>96</v>
      </c>
      <c r="AB24" s="110"/>
      <c r="AC24" s="110"/>
      <c r="AD24" s="110"/>
      <c r="AE24" s="110"/>
      <c r="AF24" s="110"/>
      <c r="AG24" s="110"/>
      <c r="AH24" s="110"/>
      <c r="AI24" s="110"/>
      <c r="AJ24" s="90"/>
      <c r="AK24" s="109" t="s">
        <v>96</v>
      </c>
      <c r="AL24" s="110"/>
      <c r="AM24" s="110"/>
      <c r="AN24" s="110"/>
      <c r="AO24" s="110"/>
      <c r="AP24" s="110"/>
      <c r="AQ24" s="110"/>
      <c r="AR24" s="110"/>
      <c r="AS24" s="110"/>
      <c r="AT24" s="90"/>
      <c r="AU24" s="109" t="s">
        <v>96</v>
      </c>
      <c r="AV24" s="110"/>
      <c r="AW24" s="110"/>
      <c r="AX24" s="110"/>
      <c r="AY24" s="110"/>
      <c r="AZ24" s="110"/>
      <c r="BA24" s="110"/>
      <c r="BB24" s="110"/>
      <c r="BC24" s="110"/>
      <c r="BD24" s="90"/>
      <c r="BE24" s="109" t="s">
        <v>96</v>
      </c>
      <c r="BF24" s="110"/>
      <c r="BG24" s="110"/>
      <c r="BH24" s="110"/>
      <c r="BI24" s="110"/>
      <c r="BJ24" s="110"/>
      <c r="BK24" s="110"/>
      <c r="BL24" s="110"/>
      <c r="BM24" s="110"/>
      <c r="BN24" s="90"/>
      <c r="BO24" s="109" t="s">
        <v>96</v>
      </c>
      <c r="BP24" s="110"/>
      <c r="BQ24" s="110"/>
      <c r="BR24" s="110"/>
      <c r="BS24" s="110"/>
      <c r="BT24" s="110"/>
      <c r="BU24" s="110"/>
      <c r="BV24" s="110"/>
      <c r="BW24" s="110"/>
      <c r="BX24" s="72"/>
    </row>
    <row r="25" spans="1:76" ht="15" customHeight="1" x14ac:dyDescent="0.2">
      <c r="A25" s="2"/>
      <c r="B25" s="2"/>
      <c r="C25" s="2"/>
      <c r="D25" s="2"/>
      <c r="E25" s="2"/>
      <c r="G25" s="116"/>
      <c r="H25" s="116"/>
      <c r="I25" s="116"/>
      <c r="J25" s="116"/>
      <c r="K25" s="116"/>
      <c r="L25" s="116"/>
      <c r="M25" s="116"/>
      <c r="N25" s="116"/>
      <c r="O25" s="116"/>
      <c r="Q25" s="116"/>
      <c r="R25" s="116"/>
      <c r="S25" s="116"/>
      <c r="T25" s="116"/>
      <c r="U25" s="116"/>
      <c r="V25" s="116"/>
      <c r="W25" s="116"/>
      <c r="X25" s="116"/>
      <c r="Y25" s="116"/>
      <c r="AA25" s="116"/>
      <c r="AB25" s="116"/>
      <c r="AC25" s="116"/>
      <c r="AD25" s="116"/>
      <c r="AE25" s="116"/>
      <c r="AF25" s="116"/>
      <c r="AG25" s="116"/>
      <c r="AH25" s="116"/>
      <c r="AI25" s="116"/>
      <c r="AK25" s="116"/>
      <c r="AL25" s="116"/>
      <c r="AM25" s="116"/>
      <c r="AN25" s="116"/>
      <c r="AO25" s="116"/>
      <c r="AP25" s="116"/>
      <c r="AQ25" s="116"/>
      <c r="AR25" s="116"/>
      <c r="AS25" s="116"/>
      <c r="AU25" s="116"/>
      <c r="AV25" s="116"/>
      <c r="AW25" s="116"/>
      <c r="AX25" s="116"/>
      <c r="AY25" s="116"/>
      <c r="AZ25" s="116"/>
      <c r="BA25" s="116"/>
      <c r="BB25" s="116"/>
      <c r="BC25" s="116"/>
      <c r="BE25" s="116"/>
      <c r="BF25" s="116"/>
      <c r="BG25" s="116"/>
      <c r="BH25" s="116"/>
      <c r="BI25" s="116"/>
      <c r="BJ25" s="116"/>
      <c r="BK25" s="116"/>
      <c r="BL25" s="116"/>
      <c r="BM25" s="116"/>
      <c r="BO25" s="116"/>
      <c r="BP25" s="116"/>
      <c r="BQ25" s="116"/>
      <c r="BR25" s="116"/>
      <c r="BS25" s="116"/>
      <c r="BT25" s="116"/>
      <c r="BU25" s="116"/>
      <c r="BV25" s="116"/>
      <c r="BW25" s="116"/>
      <c r="BX25" s="72"/>
    </row>
    <row r="26" spans="1:76" ht="15" customHeight="1" x14ac:dyDescent="0.2">
      <c r="A26" s="269" t="s">
        <v>97</v>
      </c>
      <c r="B26" s="269"/>
      <c r="C26" s="269" t="s">
        <v>104</v>
      </c>
      <c r="D26" s="269"/>
      <c r="E26" s="137" t="s">
        <v>103</v>
      </c>
      <c r="G26" s="109" t="s">
        <v>98</v>
      </c>
      <c r="H26" s="110"/>
      <c r="I26" s="110"/>
      <c r="J26" s="110"/>
      <c r="K26" s="110"/>
      <c r="L26" s="110"/>
      <c r="M26" s="110"/>
      <c r="N26" s="110"/>
      <c r="O26" s="110"/>
      <c r="P26" s="90"/>
      <c r="Q26" s="109" t="s">
        <v>98</v>
      </c>
      <c r="R26" s="110"/>
      <c r="S26" s="110"/>
      <c r="T26" s="110"/>
      <c r="U26" s="110"/>
      <c r="V26" s="110"/>
      <c r="W26" s="110"/>
      <c r="X26" s="110"/>
      <c r="Y26" s="110"/>
      <c r="Z26" s="90"/>
      <c r="AA26" s="109" t="s">
        <v>98</v>
      </c>
      <c r="AB26" s="110"/>
      <c r="AC26" s="110"/>
      <c r="AD26" s="110"/>
      <c r="AE26" s="110"/>
      <c r="AF26" s="110"/>
      <c r="AG26" s="110"/>
      <c r="AH26" s="110"/>
      <c r="AI26" s="110"/>
      <c r="AJ26" s="90"/>
      <c r="AK26" s="109" t="s">
        <v>98</v>
      </c>
      <c r="AL26" s="110"/>
      <c r="AM26" s="110"/>
      <c r="AN26" s="110"/>
      <c r="AO26" s="110"/>
      <c r="AP26" s="110"/>
      <c r="AQ26" s="110"/>
      <c r="AR26" s="110"/>
      <c r="AS26" s="110"/>
      <c r="AT26" s="90"/>
      <c r="AU26" s="109" t="s">
        <v>98</v>
      </c>
      <c r="AV26" s="110"/>
      <c r="AW26" s="110"/>
      <c r="AX26" s="110"/>
      <c r="AY26" s="110"/>
      <c r="AZ26" s="110"/>
      <c r="BA26" s="110"/>
      <c r="BB26" s="110"/>
      <c r="BC26" s="110"/>
      <c r="BD26" s="90"/>
      <c r="BE26" s="109" t="s">
        <v>98</v>
      </c>
      <c r="BF26" s="110"/>
      <c r="BG26" s="110"/>
      <c r="BH26" s="110"/>
      <c r="BI26" s="110"/>
      <c r="BJ26" s="110"/>
      <c r="BK26" s="110"/>
      <c r="BL26" s="110"/>
      <c r="BM26" s="110"/>
      <c r="BN26" s="90"/>
      <c r="BO26" s="109" t="s">
        <v>98</v>
      </c>
      <c r="BP26" s="110"/>
      <c r="BQ26" s="110"/>
      <c r="BR26" s="110"/>
      <c r="BS26" s="110"/>
      <c r="BT26" s="110"/>
      <c r="BU26" s="110"/>
      <c r="BV26" s="110"/>
      <c r="BW26" s="110"/>
      <c r="BX26" s="72"/>
    </row>
    <row r="27" spans="1:76" ht="15" customHeight="1" x14ac:dyDescent="0.2">
      <c r="A27" s="295"/>
      <c r="B27" s="295"/>
      <c r="C27" s="293"/>
      <c r="D27" s="294"/>
      <c r="E27" s="132"/>
      <c r="G27" s="120"/>
      <c r="H27" s="117"/>
      <c r="I27" s="117"/>
      <c r="J27" s="118"/>
      <c r="K27" s="117"/>
      <c r="L27" s="118"/>
      <c r="M27" s="118"/>
      <c r="N27" s="118"/>
      <c r="O27" s="119"/>
      <c r="P27" s="72"/>
      <c r="Q27" s="120"/>
      <c r="R27" s="117"/>
      <c r="S27" s="117"/>
      <c r="T27" s="118"/>
      <c r="U27" s="117"/>
      <c r="V27" s="118"/>
      <c r="W27" s="118"/>
      <c r="X27" s="118"/>
      <c r="Y27" s="119"/>
      <c r="Z27" s="72"/>
      <c r="AA27" s="120"/>
      <c r="AB27" s="117"/>
      <c r="AC27" s="117"/>
      <c r="AD27" s="118"/>
      <c r="AE27" s="117"/>
      <c r="AF27" s="118"/>
      <c r="AG27" s="118"/>
      <c r="AH27" s="118"/>
      <c r="AI27" s="119"/>
      <c r="AJ27" s="72"/>
      <c r="AK27" s="120"/>
      <c r="AL27" s="117"/>
      <c r="AM27" s="117"/>
      <c r="AN27" s="118"/>
      <c r="AO27" s="117"/>
      <c r="AP27" s="118"/>
      <c r="AQ27" s="118"/>
      <c r="AR27" s="118"/>
      <c r="AS27" s="119"/>
      <c r="AT27" s="72"/>
      <c r="AU27" s="120"/>
      <c r="AV27" s="117"/>
      <c r="AW27" s="117"/>
      <c r="AX27" s="118"/>
      <c r="AY27" s="117"/>
      <c r="AZ27" s="118"/>
      <c r="BA27" s="118"/>
      <c r="BB27" s="118"/>
      <c r="BC27" s="119"/>
      <c r="BD27" s="72"/>
      <c r="BE27" s="120"/>
      <c r="BF27" s="117"/>
      <c r="BG27" s="117"/>
      <c r="BH27" s="118"/>
      <c r="BI27" s="117"/>
      <c r="BJ27" s="118"/>
      <c r="BK27" s="118"/>
      <c r="BL27" s="118"/>
      <c r="BM27" s="119"/>
      <c r="BN27" s="72"/>
      <c r="BO27" s="120"/>
      <c r="BP27" s="117"/>
      <c r="BQ27" s="117"/>
      <c r="BR27" s="118"/>
      <c r="BS27" s="117"/>
      <c r="BT27" s="118"/>
      <c r="BU27" s="118"/>
      <c r="BV27" s="118"/>
      <c r="BW27" s="119"/>
      <c r="BX27" s="72"/>
    </row>
    <row r="28" spans="1:76" ht="15" customHeight="1" x14ac:dyDescent="0.2">
      <c r="A28" s="291"/>
      <c r="B28" s="291"/>
      <c r="C28" s="292"/>
      <c r="D28" s="262"/>
      <c r="E28" s="107"/>
      <c r="G28" s="136"/>
      <c r="H28" s="117"/>
      <c r="I28" s="117"/>
      <c r="J28" s="117"/>
      <c r="K28" s="117"/>
      <c r="L28" s="117"/>
      <c r="M28" s="117"/>
      <c r="N28" s="117"/>
      <c r="O28" s="119"/>
      <c r="P28" s="72"/>
      <c r="Q28" s="136"/>
      <c r="R28" s="117"/>
      <c r="S28" s="117"/>
      <c r="T28" s="117"/>
      <c r="U28" s="117"/>
      <c r="V28" s="117"/>
      <c r="W28" s="117"/>
      <c r="X28" s="117"/>
      <c r="Y28" s="119"/>
      <c r="Z28" s="72"/>
      <c r="AA28" s="136"/>
      <c r="AB28" s="117"/>
      <c r="AC28" s="117"/>
      <c r="AD28" s="117"/>
      <c r="AE28" s="117"/>
      <c r="AF28" s="117"/>
      <c r="AG28" s="117"/>
      <c r="AH28" s="117"/>
      <c r="AI28" s="119"/>
      <c r="AJ28" s="72"/>
      <c r="AK28" s="136"/>
      <c r="AL28" s="117"/>
      <c r="AM28" s="117"/>
      <c r="AN28" s="117"/>
      <c r="AO28" s="117"/>
      <c r="AP28" s="117"/>
      <c r="AQ28" s="117"/>
      <c r="AR28" s="117"/>
      <c r="AS28" s="119"/>
      <c r="AT28" s="72"/>
      <c r="AU28" s="136"/>
      <c r="AV28" s="117"/>
      <c r="AW28" s="117"/>
      <c r="AX28" s="117"/>
      <c r="AY28" s="117"/>
      <c r="AZ28" s="117"/>
      <c r="BA28" s="117"/>
      <c r="BB28" s="117"/>
      <c r="BC28" s="119"/>
      <c r="BD28" s="72"/>
      <c r="BE28" s="136"/>
      <c r="BF28" s="117"/>
      <c r="BG28" s="117"/>
      <c r="BH28" s="117"/>
      <c r="BI28" s="117"/>
      <c r="BJ28" s="117"/>
      <c r="BK28" s="117"/>
      <c r="BL28" s="117"/>
      <c r="BM28" s="119"/>
      <c r="BN28" s="72"/>
      <c r="BO28" s="136"/>
      <c r="BP28" s="117"/>
      <c r="BQ28" s="117"/>
      <c r="BR28" s="117"/>
      <c r="BS28" s="117"/>
      <c r="BT28" s="117"/>
      <c r="BU28" s="117"/>
      <c r="BV28" s="117"/>
      <c r="BW28" s="119"/>
      <c r="BX28" s="72"/>
    </row>
    <row r="29" spans="1:76" ht="15" customHeight="1" x14ac:dyDescent="0.2">
      <c r="A29" s="291"/>
      <c r="B29" s="291"/>
      <c r="C29" s="292"/>
      <c r="D29" s="262"/>
      <c r="E29" s="107"/>
      <c r="G29" s="109" t="s">
        <v>99</v>
      </c>
      <c r="H29" s="110"/>
      <c r="I29" s="110"/>
      <c r="J29" s="110"/>
      <c r="K29" s="110"/>
      <c r="L29" s="110"/>
      <c r="M29" s="110"/>
      <c r="N29" s="110"/>
      <c r="O29" s="110"/>
      <c r="P29" s="72"/>
      <c r="Q29" s="109" t="s">
        <v>99</v>
      </c>
      <c r="R29" s="110"/>
      <c r="S29" s="110"/>
      <c r="T29" s="110"/>
      <c r="U29" s="110"/>
      <c r="V29" s="110"/>
      <c r="W29" s="110"/>
      <c r="X29" s="110"/>
      <c r="Y29" s="110"/>
      <c r="Z29" s="72"/>
      <c r="AA29" s="109" t="s">
        <v>99</v>
      </c>
      <c r="AB29" s="110"/>
      <c r="AC29" s="110"/>
      <c r="AD29" s="110"/>
      <c r="AE29" s="110"/>
      <c r="AF29" s="110"/>
      <c r="AG29" s="110"/>
      <c r="AH29" s="110"/>
      <c r="AI29" s="110"/>
      <c r="AJ29" s="72"/>
      <c r="AK29" s="109" t="s">
        <v>99</v>
      </c>
      <c r="AL29" s="110"/>
      <c r="AM29" s="110"/>
      <c r="AN29" s="110"/>
      <c r="AO29" s="110"/>
      <c r="AP29" s="110"/>
      <c r="AQ29" s="110"/>
      <c r="AR29" s="110"/>
      <c r="AS29" s="110"/>
      <c r="AT29" s="72"/>
      <c r="AU29" s="109" t="s">
        <v>99</v>
      </c>
      <c r="AV29" s="110"/>
      <c r="AW29" s="110"/>
      <c r="AX29" s="110"/>
      <c r="AY29" s="110"/>
      <c r="AZ29" s="110"/>
      <c r="BA29" s="110"/>
      <c r="BB29" s="110"/>
      <c r="BC29" s="110"/>
      <c r="BD29" s="72"/>
      <c r="BE29" s="109" t="s">
        <v>99</v>
      </c>
      <c r="BF29" s="110"/>
      <c r="BG29" s="110"/>
      <c r="BH29" s="110"/>
      <c r="BI29" s="110"/>
      <c r="BJ29" s="110"/>
      <c r="BK29" s="110"/>
      <c r="BL29" s="110"/>
      <c r="BM29" s="110"/>
      <c r="BN29" s="72"/>
      <c r="BO29" s="109" t="s">
        <v>99</v>
      </c>
      <c r="BP29" s="110"/>
      <c r="BQ29" s="110"/>
      <c r="BR29" s="110"/>
      <c r="BS29" s="110"/>
      <c r="BT29" s="110"/>
      <c r="BU29" s="110"/>
      <c r="BV29" s="110"/>
      <c r="BW29" s="110"/>
      <c r="BX29" s="72"/>
    </row>
    <row r="30" spans="1:76" ht="15" customHeight="1" x14ac:dyDescent="0.2">
      <c r="A30" s="291"/>
      <c r="B30" s="291"/>
      <c r="C30" s="292"/>
      <c r="D30" s="262"/>
      <c r="E30" s="107"/>
      <c r="G30" s="120" t="s">
        <v>109</v>
      </c>
      <c r="H30" s="117"/>
      <c r="I30" s="117"/>
      <c r="J30" s="118"/>
      <c r="K30" s="117"/>
      <c r="L30" s="118"/>
      <c r="M30" s="118"/>
      <c r="N30" s="118"/>
      <c r="O30" s="119"/>
      <c r="P30" s="72"/>
      <c r="Q30" s="120" t="s">
        <v>109</v>
      </c>
      <c r="R30" s="117"/>
      <c r="S30" s="117"/>
      <c r="T30" s="118"/>
      <c r="U30" s="117"/>
      <c r="V30" s="118"/>
      <c r="W30" s="118"/>
      <c r="X30" s="118"/>
      <c r="Y30" s="119"/>
      <c r="Z30" s="72"/>
      <c r="AA30" s="120" t="s">
        <v>109</v>
      </c>
      <c r="AB30" s="117"/>
      <c r="AC30" s="117"/>
      <c r="AD30" s="118"/>
      <c r="AE30" s="117"/>
      <c r="AF30" s="118"/>
      <c r="AG30" s="118"/>
      <c r="AH30" s="118"/>
      <c r="AI30" s="119"/>
      <c r="AJ30" s="72"/>
      <c r="AK30" s="120" t="s">
        <v>109</v>
      </c>
      <c r="AL30" s="117"/>
      <c r="AM30" s="117"/>
      <c r="AN30" s="118"/>
      <c r="AO30" s="117"/>
      <c r="AP30" s="118"/>
      <c r="AQ30" s="118"/>
      <c r="AR30" s="118"/>
      <c r="AS30" s="119"/>
      <c r="AT30" s="72"/>
      <c r="AU30" s="120" t="s">
        <v>109</v>
      </c>
      <c r="AV30" s="117"/>
      <c r="AW30" s="117"/>
      <c r="AX30" s="118"/>
      <c r="AY30" s="117"/>
      <c r="AZ30" s="118"/>
      <c r="BA30" s="118"/>
      <c r="BB30" s="118"/>
      <c r="BC30" s="119"/>
      <c r="BD30" s="72"/>
      <c r="BE30" s="120" t="s">
        <v>109</v>
      </c>
      <c r="BF30" s="117"/>
      <c r="BG30" s="117"/>
      <c r="BH30" s="118"/>
      <c r="BI30" s="117"/>
      <c r="BJ30" s="118"/>
      <c r="BK30" s="118"/>
      <c r="BL30" s="118"/>
      <c r="BM30" s="119"/>
      <c r="BN30" s="72"/>
      <c r="BO30" s="120" t="s">
        <v>109</v>
      </c>
      <c r="BP30" s="117"/>
      <c r="BQ30" s="117"/>
      <c r="BR30" s="118"/>
      <c r="BS30" s="117"/>
      <c r="BT30" s="118"/>
      <c r="BU30" s="118"/>
      <c r="BV30" s="118"/>
      <c r="BW30" s="119"/>
      <c r="BX30" s="72"/>
    </row>
    <row r="31" spans="1:76" ht="15" customHeight="1" x14ac:dyDescent="0.2">
      <c r="A31" s="291"/>
      <c r="B31" s="291"/>
      <c r="C31" s="292"/>
      <c r="D31" s="262"/>
      <c r="E31" s="107"/>
      <c r="G31" s="120" t="s">
        <v>110</v>
      </c>
      <c r="H31" s="117"/>
      <c r="I31" s="117"/>
      <c r="J31" s="118"/>
      <c r="K31" s="117"/>
      <c r="L31" s="118"/>
      <c r="M31" s="118"/>
      <c r="N31" s="118"/>
      <c r="O31" s="119"/>
      <c r="P31" s="72"/>
      <c r="Q31" s="120" t="s">
        <v>110</v>
      </c>
      <c r="R31" s="117"/>
      <c r="S31" s="117"/>
      <c r="T31" s="118"/>
      <c r="U31" s="117"/>
      <c r="V31" s="118"/>
      <c r="W31" s="118"/>
      <c r="X31" s="118"/>
      <c r="Y31" s="119"/>
      <c r="Z31" s="72"/>
      <c r="AA31" s="120" t="s">
        <v>110</v>
      </c>
      <c r="AB31" s="117"/>
      <c r="AC31" s="117"/>
      <c r="AD31" s="118"/>
      <c r="AE31" s="117"/>
      <c r="AF31" s="118"/>
      <c r="AG31" s="118"/>
      <c r="AH31" s="118"/>
      <c r="AI31" s="119"/>
      <c r="AJ31" s="72"/>
      <c r="AK31" s="120" t="s">
        <v>110</v>
      </c>
      <c r="AL31" s="117"/>
      <c r="AM31" s="117"/>
      <c r="AN31" s="118"/>
      <c r="AO31" s="117"/>
      <c r="AP31" s="118"/>
      <c r="AQ31" s="118"/>
      <c r="AR31" s="118"/>
      <c r="AS31" s="119"/>
      <c r="AT31" s="72"/>
      <c r="AU31" s="120" t="s">
        <v>110</v>
      </c>
      <c r="AV31" s="117"/>
      <c r="AW31" s="117"/>
      <c r="AX31" s="118"/>
      <c r="AY31" s="117"/>
      <c r="AZ31" s="118"/>
      <c r="BA31" s="118"/>
      <c r="BB31" s="118"/>
      <c r="BC31" s="119"/>
      <c r="BD31" s="72"/>
      <c r="BE31" s="120" t="s">
        <v>110</v>
      </c>
      <c r="BF31" s="117"/>
      <c r="BG31" s="117"/>
      <c r="BH31" s="118"/>
      <c r="BI31" s="117"/>
      <c r="BJ31" s="118"/>
      <c r="BK31" s="118"/>
      <c r="BL31" s="118"/>
      <c r="BM31" s="119"/>
      <c r="BN31" s="72"/>
      <c r="BO31" s="120" t="s">
        <v>110</v>
      </c>
      <c r="BP31" s="117"/>
      <c r="BQ31" s="117"/>
      <c r="BR31" s="118"/>
      <c r="BS31" s="117"/>
      <c r="BT31" s="118"/>
      <c r="BU31" s="118"/>
      <c r="BV31" s="118"/>
      <c r="BW31" s="119"/>
      <c r="BX31" s="72"/>
    </row>
    <row r="32" spans="1:76" ht="15" customHeight="1" x14ac:dyDescent="0.2">
      <c r="A32" s="291"/>
      <c r="B32" s="291"/>
      <c r="C32" s="292"/>
      <c r="D32" s="262"/>
      <c r="E32" s="107"/>
      <c r="G32" s="120" t="s">
        <v>111</v>
      </c>
      <c r="H32" s="117"/>
      <c r="I32" s="117"/>
      <c r="J32" s="118"/>
      <c r="K32" s="117"/>
      <c r="L32" s="118"/>
      <c r="M32" s="118"/>
      <c r="N32" s="118"/>
      <c r="O32" s="119"/>
      <c r="P32" s="72"/>
      <c r="Q32" s="120" t="s">
        <v>111</v>
      </c>
      <c r="R32" s="117"/>
      <c r="S32" s="117"/>
      <c r="T32" s="118"/>
      <c r="U32" s="117"/>
      <c r="V32" s="118"/>
      <c r="W32" s="118"/>
      <c r="X32" s="118"/>
      <c r="Y32" s="119"/>
      <c r="Z32" s="72"/>
      <c r="AA32" s="120" t="s">
        <v>111</v>
      </c>
      <c r="AB32" s="117"/>
      <c r="AC32" s="117"/>
      <c r="AD32" s="118"/>
      <c r="AE32" s="117"/>
      <c r="AF32" s="118"/>
      <c r="AG32" s="118"/>
      <c r="AH32" s="118"/>
      <c r="AI32" s="119"/>
      <c r="AJ32" s="72"/>
      <c r="AK32" s="120" t="s">
        <v>111</v>
      </c>
      <c r="AL32" s="117"/>
      <c r="AM32" s="117"/>
      <c r="AN32" s="118"/>
      <c r="AO32" s="117"/>
      <c r="AP32" s="118"/>
      <c r="AQ32" s="118"/>
      <c r="AR32" s="118"/>
      <c r="AS32" s="119"/>
      <c r="AT32" s="72"/>
      <c r="AU32" s="120" t="s">
        <v>111</v>
      </c>
      <c r="AV32" s="117"/>
      <c r="AW32" s="117"/>
      <c r="AX32" s="118"/>
      <c r="AY32" s="117"/>
      <c r="AZ32" s="118"/>
      <c r="BA32" s="118"/>
      <c r="BB32" s="118"/>
      <c r="BC32" s="119"/>
      <c r="BD32" s="72"/>
      <c r="BE32" s="120" t="s">
        <v>111</v>
      </c>
      <c r="BF32" s="117"/>
      <c r="BG32" s="117"/>
      <c r="BH32" s="118"/>
      <c r="BI32" s="117"/>
      <c r="BJ32" s="118"/>
      <c r="BK32" s="118"/>
      <c r="BL32" s="118"/>
      <c r="BM32" s="119"/>
      <c r="BN32" s="72"/>
      <c r="BO32" s="120" t="s">
        <v>111</v>
      </c>
      <c r="BP32" s="117"/>
      <c r="BQ32" s="117"/>
      <c r="BR32" s="118"/>
      <c r="BS32" s="117"/>
      <c r="BT32" s="118"/>
      <c r="BU32" s="118"/>
      <c r="BV32" s="118"/>
      <c r="BW32" s="119"/>
      <c r="BX32" s="72"/>
    </row>
    <row r="33" spans="1:76" ht="15" customHeight="1" x14ac:dyDescent="0.2">
      <c r="A33" s="291"/>
      <c r="B33" s="291"/>
      <c r="C33" s="292"/>
      <c r="D33" s="262"/>
      <c r="E33" s="107"/>
      <c r="G33" s="120"/>
      <c r="H33" s="117"/>
      <c r="I33" s="117"/>
      <c r="J33" s="118"/>
      <c r="K33" s="117"/>
      <c r="L33" s="118"/>
      <c r="M33" s="118"/>
      <c r="N33" s="118"/>
      <c r="O33" s="119"/>
      <c r="P33" s="72"/>
      <c r="Q33" s="120"/>
      <c r="R33" s="117"/>
      <c r="S33" s="117"/>
      <c r="T33" s="118"/>
      <c r="U33" s="117"/>
      <c r="V33" s="118"/>
      <c r="W33" s="118"/>
      <c r="X33" s="118"/>
      <c r="Y33" s="119"/>
      <c r="Z33" s="72"/>
      <c r="AA33" s="120"/>
      <c r="AB33" s="117"/>
      <c r="AC33" s="117"/>
      <c r="AD33" s="118"/>
      <c r="AE33" s="117"/>
      <c r="AF33" s="118"/>
      <c r="AG33" s="118"/>
      <c r="AH33" s="118"/>
      <c r="AI33" s="119"/>
      <c r="AJ33" s="72"/>
      <c r="AK33" s="120"/>
      <c r="AL33" s="117"/>
      <c r="AM33" s="117"/>
      <c r="AN33" s="118"/>
      <c r="AO33" s="117"/>
      <c r="AP33" s="118"/>
      <c r="AQ33" s="118"/>
      <c r="AR33" s="118"/>
      <c r="AS33" s="119"/>
      <c r="AT33" s="72"/>
      <c r="AU33" s="120"/>
      <c r="AV33" s="117"/>
      <c r="AW33" s="117"/>
      <c r="AX33" s="118"/>
      <c r="AY33" s="117"/>
      <c r="AZ33" s="118"/>
      <c r="BA33" s="118"/>
      <c r="BB33" s="118"/>
      <c r="BC33" s="119"/>
      <c r="BD33" s="72"/>
      <c r="BE33" s="120"/>
      <c r="BF33" s="117"/>
      <c r="BG33" s="117"/>
      <c r="BH33" s="118"/>
      <c r="BI33" s="117"/>
      <c r="BJ33" s="118"/>
      <c r="BK33" s="118"/>
      <c r="BL33" s="118"/>
      <c r="BM33" s="119"/>
      <c r="BN33" s="72"/>
      <c r="BO33" s="120"/>
      <c r="BP33" s="117"/>
      <c r="BQ33" s="117"/>
      <c r="BR33" s="118"/>
      <c r="BS33" s="117"/>
      <c r="BT33" s="118"/>
      <c r="BU33" s="118"/>
      <c r="BV33" s="118"/>
      <c r="BW33" s="119"/>
      <c r="BX33" s="72"/>
    </row>
    <row r="34" spans="1:76" ht="15" customHeight="1" x14ac:dyDescent="0.2">
      <c r="A34" s="291"/>
      <c r="B34" s="291"/>
      <c r="C34" s="292"/>
      <c r="D34" s="262"/>
      <c r="E34" s="107"/>
      <c r="P34" s="72"/>
      <c r="Q34" s="42"/>
      <c r="R34" s="42"/>
      <c r="S34" s="42"/>
      <c r="T34" s="42"/>
      <c r="U34" s="42"/>
      <c r="V34" s="42"/>
      <c r="W34" s="42"/>
      <c r="X34" s="42"/>
      <c r="Y34" s="42"/>
      <c r="Z34" s="72"/>
      <c r="AA34" s="42"/>
      <c r="AB34" s="42"/>
      <c r="AC34" s="42"/>
      <c r="AD34" s="42"/>
      <c r="AE34" s="42"/>
      <c r="AF34" s="42"/>
      <c r="AG34" s="42"/>
      <c r="AH34" s="42"/>
      <c r="AI34" s="42"/>
      <c r="AJ34" s="72"/>
      <c r="AK34" s="42"/>
      <c r="AL34" s="42"/>
      <c r="AM34" s="42"/>
      <c r="AN34" s="42"/>
      <c r="AO34" s="42"/>
      <c r="AP34" s="42"/>
      <c r="AQ34" s="42"/>
      <c r="AR34" s="42"/>
      <c r="AS34" s="42"/>
      <c r="AT34" s="72"/>
      <c r="AU34" s="42"/>
      <c r="AV34" s="42"/>
      <c r="AW34" s="42"/>
      <c r="AX34" s="42"/>
      <c r="AY34" s="42"/>
      <c r="AZ34" s="42"/>
      <c r="BA34" s="42"/>
      <c r="BB34" s="42"/>
      <c r="BC34" s="42"/>
      <c r="BD34" s="72"/>
      <c r="BE34" s="42"/>
      <c r="BF34" s="42"/>
      <c r="BG34" s="42"/>
      <c r="BH34" s="42"/>
      <c r="BI34" s="42"/>
      <c r="BJ34" s="42"/>
      <c r="BK34" s="42"/>
      <c r="BL34" s="42"/>
      <c r="BM34" s="42"/>
      <c r="BN34" s="72"/>
      <c r="BO34" s="42"/>
      <c r="BP34" s="42"/>
      <c r="BQ34" s="42"/>
      <c r="BR34" s="42"/>
      <c r="BS34" s="42"/>
      <c r="BT34" s="42"/>
      <c r="BU34" s="42"/>
      <c r="BV34" s="42"/>
      <c r="BW34" s="42"/>
      <c r="BX34" s="72"/>
    </row>
    <row r="35" spans="1:76" ht="15" customHeight="1" x14ac:dyDescent="0.2">
      <c r="A35" s="291"/>
      <c r="B35" s="291"/>
      <c r="C35" s="292"/>
      <c r="D35" s="262"/>
      <c r="E35" s="107"/>
      <c r="G35" s="172">
        <v>7</v>
      </c>
      <c r="H35" s="167" t="s">
        <v>95</v>
      </c>
      <c r="I35" s="168"/>
      <c r="J35" s="168"/>
      <c r="K35" s="168"/>
      <c r="L35" s="168"/>
      <c r="M35" s="168"/>
      <c r="N35" s="168"/>
      <c r="O35" s="168"/>
      <c r="P35" s="72"/>
      <c r="Q35" s="172">
        <v>7</v>
      </c>
      <c r="R35" s="167" t="s">
        <v>95</v>
      </c>
      <c r="S35" s="168"/>
      <c r="T35" s="168"/>
      <c r="U35" s="168"/>
      <c r="V35" s="168"/>
      <c r="W35" s="168"/>
      <c r="X35" s="168"/>
      <c r="Y35" s="168"/>
      <c r="Z35" s="72"/>
      <c r="AA35" s="172">
        <v>7</v>
      </c>
      <c r="AB35" s="167" t="s">
        <v>95</v>
      </c>
      <c r="AC35" s="168"/>
      <c r="AD35" s="168"/>
      <c r="AE35" s="168"/>
      <c r="AF35" s="168"/>
      <c r="AG35" s="168"/>
      <c r="AH35" s="168"/>
      <c r="AI35" s="168"/>
      <c r="AJ35" s="72"/>
      <c r="AK35" s="172">
        <v>7</v>
      </c>
      <c r="AL35" s="167" t="s">
        <v>95</v>
      </c>
      <c r="AM35" s="168"/>
      <c r="AN35" s="168"/>
      <c r="AO35" s="168"/>
      <c r="AP35" s="168"/>
      <c r="AQ35" s="168"/>
      <c r="AR35" s="168"/>
      <c r="AS35" s="168"/>
      <c r="AT35" s="72"/>
      <c r="AU35" s="172">
        <v>7</v>
      </c>
      <c r="AV35" s="167" t="s">
        <v>95</v>
      </c>
      <c r="AW35" s="168"/>
      <c r="AX35" s="168"/>
      <c r="AY35" s="168"/>
      <c r="AZ35" s="168"/>
      <c r="BA35" s="168"/>
      <c r="BB35" s="168"/>
      <c r="BC35" s="168"/>
      <c r="BD35" s="72"/>
      <c r="BE35" s="172">
        <v>7</v>
      </c>
      <c r="BF35" s="167" t="s">
        <v>95</v>
      </c>
      <c r="BG35" s="168"/>
      <c r="BH35" s="168"/>
      <c r="BI35" s="168"/>
      <c r="BJ35" s="168"/>
      <c r="BK35" s="168"/>
      <c r="BL35" s="168"/>
      <c r="BM35" s="168"/>
      <c r="BN35" s="72"/>
      <c r="BO35" s="172">
        <v>7</v>
      </c>
      <c r="BP35" s="167" t="s">
        <v>95</v>
      </c>
      <c r="BQ35" s="168"/>
      <c r="BR35" s="168"/>
      <c r="BS35" s="168"/>
      <c r="BT35" s="168"/>
      <c r="BU35" s="168"/>
      <c r="BV35" s="168"/>
      <c r="BW35" s="168"/>
      <c r="BX35" s="72"/>
    </row>
    <row r="36" spans="1:76" ht="15" customHeight="1" x14ac:dyDescent="0.2">
      <c r="A36" s="291"/>
      <c r="B36" s="291"/>
      <c r="C36" s="292"/>
      <c r="D36" s="262"/>
      <c r="E36" s="107"/>
      <c r="G36" s="173"/>
      <c r="H36" s="135"/>
      <c r="I36" s="169"/>
      <c r="J36" s="169"/>
      <c r="K36" s="169"/>
      <c r="L36" s="169"/>
      <c r="M36" s="169"/>
      <c r="N36" s="169"/>
      <c r="O36" s="169"/>
      <c r="P36" s="72"/>
      <c r="Q36" s="173"/>
      <c r="R36" s="135"/>
      <c r="S36" s="169"/>
      <c r="T36" s="169"/>
      <c r="U36" s="169"/>
      <c r="V36" s="169"/>
      <c r="W36" s="169"/>
      <c r="X36" s="169"/>
      <c r="Y36" s="169"/>
      <c r="Z36" s="72"/>
      <c r="AA36" s="173"/>
      <c r="AB36" s="135"/>
      <c r="AC36" s="169"/>
      <c r="AD36" s="169"/>
      <c r="AE36" s="169"/>
      <c r="AF36" s="169"/>
      <c r="AG36" s="169"/>
      <c r="AH36" s="169"/>
      <c r="AI36" s="169"/>
      <c r="AJ36" s="72"/>
      <c r="AK36" s="173"/>
      <c r="AL36" s="135"/>
      <c r="AM36" s="169"/>
      <c r="AN36" s="169"/>
      <c r="AO36" s="169"/>
      <c r="AP36" s="169"/>
      <c r="AQ36" s="169"/>
      <c r="AR36" s="169"/>
      <c r="AS36" s="169"/>
      <c r="AT36" s="72"/>
      <c r="AU36" s="173"/>
      <c r="AV36" s="135"/>
      <c r="AW36" s="169"/>
      <c r="AX36" s="169"/>
      <c r="AY36" s="169"/>
      <c r="AZ36" s="169"/>
      <c r="BA36" s="169"/>
      <c r="BB36" s="169"/>
      <c r="BC36" s="169"/>
      <c r="BD36" s="72"/>
      <c r="BE36" s="173"/>
      <c r="BF36" s="135"/>
      <c r="BG36" s="169"/>
      <c r="BH36" s="169"/>
      <c r="BI36" s="169"/>
      <c r="BJ36" s="169"/>
      <c r="BK36" s="169"/>
      <c r="BL36" s="169"/>
      <c r="BM36" s="169"/>
      <c r="BN36" s="72"/>
      <c r="BO36" s="173"/>
      <c r="BP36" s="135"/>
      <c r="BQ36" s="169"/>
      <c r="BR36" s="169"/>
      <c r="BS36" s="169"/>
      <c r="BT36" s="169"/>
      <c r="BU36" s="169"/>
      <c r="BV36" s="169"/>
      <c r="BW36" s="169"/>
      <c r="BX36" s="72"/>
    </row>
    <row r="37" spans="1:76" ht="15" customHeight="1" x14ac:dyDescent="0.2">
      <c r="A37" s="291"/>
      <c r="B37" s="291"/>
      <c r="C37" s="292"/>
      <c r="D37" s="262"/>
      <c r="E37" s="107"/>
      <c r="G37" s="172">
        <f>IF(G35=12,1,G35+1)</f>
        <v>8</v>
      </c>
      <c r="H37" s="167" t="s">
        <v>95</v>
      </c>
      <c r="I37" s="168"/>
      <c r="J37" s="168"/>
      <c r="K37" s="168"/>
      <c r="L37" s="168"/>
      <c r="M37" s="168"/>
      <c r="N37" s="168"/>
      <c r="O37" s="168"/>
      <c r="P37" s="72"/>
      <c r="Q37" s="172">
        <f>IF(Q35=12,1,Q35+1)</f>
        <v>8</v>
      </c>
      <c r="R37" s="167" t="s">
        <v>95</v>
      </c>
      <c r="S37" s="168"/>
      <c r="T37" s="168"/>
      <c r="U37" s="168"/>
      <c r="V37" s="168"/>
      <c r="W37" s="168"/>
      <c r="X37" s="168"/>
      <c r="Y37" s="168"/>
      <c r="Z37" s="72"/>
      <c r="AA37" s="172">
        <f>IF(AA35=12,1,AA35+1)</f>
        <v>8</v>
      </c>
      <c r="AB37" s="167" t="s">
        <v>95</v>
      </c>
      <c r="AC37" s="168"/>
      <c r="AD37" s="168"/>
      <c r="AE37" s="168"/>
      <c r="AF37" s="168"/>
      <c r="AG37" s="168"/>
      <c r="AH37" s="168"/>
      <c r="AI37" s="168"/>
      <c r="AJ37" s="72"/>
      <c r="AK37" s="172">
        <f>IF(AK35=12,1,AK35+1)</f>
        <v>8</v>
      </c>
      <c r="AL37" s="167" t="s">
        <v>95</v>
      </c>
      <c r="AM37" s="168"/>
      <c r="AN37" s="168"/>
      <c r="AO37" s="168"/>
      <c r="AP37" s="168"/>
      <c r="AQ37" s="168"/>
      <c r="AR37" s="168"/>
      <c r="AS37" s="168"/>
      <c r="AT37" s="72"/>
      <c r="AU37" s="172">
        <f>IF(AU35=12,1,AU35+1)</f>
        <v>8</v>
      </c>
      <c r="AV37" s="167" t="s">
        <v>95</v>
      </c>
      <c r="AW37" s="168"/>
      <c r="AX37" s="168"/>
      <c r="AY37" s="168"/>
      <c r="AZ37" s="168"/>
      <c r="BA37" s="168"/>
      <c r="BB37" s="168"/>
      <c r="BC37" s="168"/>
      <c r="BD37" s="72"/>
      <c r="BE37" s="172">
        <f>IF(BE35=12,1,BE35+1)</f>
        <v>8</v>
      </c>
      <c r="BF37" s="167" t="s">
        <v>95</v>
      </c>
      <c r="BG37" s="168"/>
      <c r="BH37" s="168"/>
      <c r="BI37" s="168"/>
      <c r="BJ37" s="168"/>
      <c r="BK37" s="168"/>
      <c r="BL37" s="168"/>
      <c r="BM37" s="168"/>
      <c r="BN37" s="72"/>
      <c r="BO37" s="172">
        <f>IF(BO35=12,1,BO35+1)</f>
        <v>8</v>
      </c>
      <c r="BP37" s="167" t="s">
        <v>95</v>
      </c>
      <c r="BQ37" s="168"/>
      <c r="BR37" s="168"/>
      <c r="BS37" s="168"/>
      <c r="BT37" s="168"/>
      <c r="BU37" s="168"/>
      <c r="BV37" s="168"/>
      <c r="BW37" s="168"/>
      <c r="BX37" s="72"/>
    </row>
    <row r="38" spans="1:76" ht="15" customHeight="1" x14ac:dyDescent="0.2">
      <c r="A38" s="291"/>
      <c r="B38" s="291"/>
      <c r="C38" s="292"/>
      <c r="D38" s="262"/>
      <c r="E38" s="107"/>
      <c r="G38" s="174"/>
      <c r="H38" s="135"/>
      <c r="I38" s="169"/>
      <c r="J38" s="169"/>
      <c r="K38" s="169"/>
      <c r="L38" s="169"/>
      <c r="M38" s="169"/>
      <c r="N38" s="169"/>
      <c r="O38" s="169"/>
      <c r="P38" s="72"/>
      <c r="Q38" s="174"/>
      <c r="R38" s="135"/>
      <c r="S38" s="169"/>
      <c r="T38" s="169"/>
      <c r="U38" s="169"/>
      <c r="V38" s="169"/>
      <c r="W38" s="169"/>
      <c r="X38" s="169"/>
      <c r="Y38" s="169"/>
      <c r="Z38" s="72"/>
      <c r="AA38" s="174"/>
      <c r="AB38" s="135"/>
      <c r="AC38" s="169"/>
      <c r="AD38" s="169"/>
      <c r="AE38" s="169"/>
      <c r="AF38" s="169"/>
      <c r="AG38" s="169"/>
      <c r="AH38" s="169"/>
      <c r="AI38" s="169"/>
      <c r="AJ38" s="72"/>
      <c r="AK38" s="174"/>
      <c r="AL38" s="135"/>
      <c r="AM38" s="169"/>
      <c r="AN38" s="169"/>
      <c r="AO38" s="169"/>
      <c r="AP38" s="169"/>
      <c r="AQ38" s="169"/>
      <c r="AR38" s="169"/>
      <c r="AS38" s="169"/>
      <c r="AT38" s="72"/>
      <c r="AU38" s="174"/>
      <c r="AV38" s="135"/>
      <c r="AW38" s="169"/>
      <c r="AX38" s="169"/>
      <c r="AY38" s="169"/>
      <c r="AZ38" s="169"/>
      <c r="BA38" s="169"/>
      <c r="BB38" s="169"/>
      <c r="BC38" s="169"/>
      <c r="BD38" s="72"/>
      <c r="BE38" s="174"/>
      <c r="BF38" s="135"/>
      <c r="BG38" s="169"/>
      <c r="BH38" s="169"/>
      <c r="BI38" s="169"/>
      <c r="BJ38" s="169"/>
      <c r="BK38" s="169"/>
      <c r="BL38" s="169"/>
      <c r="BM38" s="169"/>
      <c r="BN38" s="72"/>
      <c r="BO38" s="174"/>
      <c r="BP38" s="135"/>
      <c r="BQ38" s="169"/>
      <c r="BR38" s="169"/>
      <c r="BS38" s="169"/>
      <c r="BT38" s="169"/>
      <c r="BU38" s="169"/>
      <c r="BV38" s="169"/>
      <c r="BW38" s="169"/>
      <c r="BX38" s="72"/>
    </row>
    <row r="39" spans="1:76" ht="15" customHeight="1" x14ac:dyDescent="0.2">
      <c r="A39" s="291"/>
      <c r="B39" s="291"/>
      <c r="C39" s="292"/>
      <c r="D39" s="262"/>
      <c r="E39" s="107"/>
      <c r="G39" s="172">
        <f>IF(G37=12,1,G37+1)</f>
        <v>9</v>
      </c>
      <c r="H39" s="167" t="s">
        <v>95</v>
      </c>
      <c r="I39" s="168"/>
      <c r="J39" s="168"/>
      <c r="K39" s="168"/>
      <c r="L39" s="168"/>
      <c r="M39" s="168"/>
      <c r="N39" s="168"/>
      <c r="O39" s="168"/>
      <c r="P39" s="72"/>
      <c r="Q39" s="172">
        <f>IF(Q37=12,1,Q37+1)</f>
        <v>9</v>
      </c>
      <c r="R39" s="167" t="s">
        <v>95</v>
      </c>
      <c r="S39" s="168"/>
      <c r="T39" s="168"/>
      <c r="U39" s="168"/>
      <c r="V39" s="168"/>
      <c r="W39" s="168"/>
      <c r="X39" s="168"/>
      <c r="Y39" s="168"/>
      <c r="Z39" s="72"/>
      <c r="AA39" s="172">
        <f>IF(AA37=12,1,AA37+1)</f>
        <v>9</v>
      </c>
      <c r="AB39" s="167" t="s">
        <v>95</v>
      </c>
      <c r="AC39" s="168"/>
      <c r="AD39" s="168"/>
      <c r="AE39" s="168"/>
      <c r="AF39" s="168"/>
      <c r="AG39" s="168"/>
      <c r="AH39" s="168"/>
      <c r="AI39" s="168"/>
      <c r="AJ39" s="72"/>
      <c r="AK39" s="172">
        <f>IF(AK37=12,1,AK37+1)</f>
        <v>9</v>
      </c>
      <c r="AL39" s="167" t="s">
        <v>95</v>
      </c>
      <c r="AM39" s="168"/>
      <c r="AN39" s="168"/>
      <c r="AO39" s="168"/>
      <c r="AP39" s="168"/>
      <c r="AQ39" s="168"/>
      <c r="AR39" s="168"/>
      <c r="AS39" s="168"/>
      <c r="AT39" s="72"/>
      <c r="AU39" s="172">
        <f>IF(AU37=12,1,AU37+1)</f>
        <v>9</v>
      </c>
      <c r="AV39" s="167" t="s">
        <v>95</v>
      </c>
      <c r="AW39" s="168"/>
      <c r="AX39" s="168"/>
      <c r="AY39" s="168"/>
      <c r="AZ39" s="168"/>
      <c r="BA39" s="168"/>
      <c r="BB39" s="168"/>
      <c r="BC39" s="168"/>
      <c r="BD39" s="72"/>
      <c r="BE39" s="172">
        <f>IF(BE37=12,1,BE37+1)</f>
        <v>9</v>
      </c>
      <c r="BF39" s="167" t="s">
        <v>95</v>
      </c>
      <c r="BG39" s="168"/>
      <c r="BH39" s="168"/>
      <c r="BI39" s="168"/>
      <c r="BJ39" s="168"/>
      <c r="BK39" s="168"/>
      <c r="BL39" s="168"/>
      <c r="BM39" s="168"/>
      <c r="BN39" s="72"/>
      <c r="BO39" s="172">
        <f>IF(BO37=12,1,BO37+1)</f>
        <v>9</v>
      </c>
      <c r="BP39" s="167" t="s">
        <v>95</v>
      </c>
      <c r="BQ39" s="168"/>
      <c r="BR39" s="168"/>
      <c r="BS39" s="168"/>
      <c r="BT39" s="168"/>
      <c r="BU39" s="168"/>
      <c r="BV39" s="168"/>
      <c r="BW39" s="168"/>
      <c r="BX39" s="72"/>
    </row>
    <row r="40" spans="1:76" ht="15" customHeight="1" x14ac:dyDescent="0.2">
      <c r="A40" s="291"/>
      <c r="B40" s="291"/>
      <c r="C40" s="292"/>
      <c r="D40" s="262"/>
      <c r="E40" s="107"/>
      <c r="G40" s="175"/>
      <c r="H40" s="135"/>
      <c r="I40" s="74"/>
      <c r="J40" s="74"/>
      <c r="K40" s="74"/>
      <c r="L40" s="74"/>
      <c r="M40" s="74"/>
      <c r="N40" s="74"/>
      <c r="O40" s="74"/>
      <c r="P40" s="72"/>
      <c r="Q40" s="175"/>
      <c r="R40" s="135"/>
      <c r="S40" s="74"/>
      <c r="T40" s="74"/>
      <c r="U40" s="74"/>
      <c r="V40" s="74"/>
      <c r="W40" s="74"/>
      <c r="X40" s="74"/>
      <c r="Y40" s="74"/>
      <c r="Z40" s="72"/>
      <c r="AA40" s="175"/>
      <c r="AB40" s="135"/>
      <c r="AC40" s="74"/>
      <c r="AD40" s="74"/>
      <c r="AE40" s="74"/>
      <c r="AF40" s="74"/>
      <c r="AG40" s="74"/>
      <c r="AH40" s="74"/>
      <c r="AI40" s="74"/>
      <c r="AJ40" s="72"/>
      <c r="AK40" s="175"/>
      <c r="AL40" s="135"/>
      <c r="AM40" s="74"/>
      <c r="AN40" s="74"/>
      <c r="AO40" s="74"/>
      <c r="AP40" s="74"/>
      <c r="AQ40" s="74"/>
      <c r="AR40" s="74"/>
      <c r="AS40" s="74"/>
      <c r="AT40" s="72"/>
      <c r="AU40" s="175"/>
      <c r="AV40" s="135"/>
      <c r="AW40" s="74"/>
      <c r="AX40" s="74"/>
      <c r="AY40" s="74"/>
      <c r="AZ40" s="74"/>
      <c r="BA40" s="74"/>
      <c r="BB40" s="74"/>
      <c r="BC40" s="74"/>
      <c r="BD40" s="72"/>
      <c r="BE40" s="175"/>
      <c r="BF40" s="135"/>
      <c r="BG40" s="74"/>
      <c r="BH40" s="74"/>
      <c r="BI40" s="74"/>
      <c r="BJ40" s="74"/>
      <c r="BK40" s="74"/>
      <c r="BL40" s="74"/>
      <c r="BM40" s="74"/>
      <c r="BN40" s="72"/>
      <c r="BO40" s="175"/>
      <c r="BP40" s="135"/>
      <c r="BQ40" s="74"/>
      <c r="BR40" s="74"/>
      <c r="BS40" s="74"/>
      <c r="BT40" s="74"/>
      <c r="BU40" s="74"/>
      <c r="BV40" s="74"/>
      <c r="BW40" s="74"/>
      <c r="BX40" s="72"/>
    </row>
    <row r="41" spans="1:76" ht="15" customHeight="1" x14ac:dyDescent="0.2">
      <c r="A41" s="291"/>
      <c r="B41" s="291"/>
      <c r="C41" s="292"/>
      <c r="D41" s="262"/>
      <c r="E41" s="107"/>
      <c r="G41" s="174"/>
      <c r="H41" s="135"/>
      <c r="I41" s="169"/>
      <c r="J41" s="169"/>
      <c r="K41" s="169"/>
      <c r="L41" s="169"/>
      <c r="M41" s="169"/>
      <c r="N41" s="169"/>
      <c r="O41" s="169"/>
      <c r="P41" s="72"/>
      <c r="Q41" s="174"/>
      <c r="R41" s="135"/>
      <c r="S41" s="169"/>
      <c r="T41" s="169"/>
      <c r="U41" s="169"/>
      <c r="V41" s="169"/>
      <c r="W41" s="169"/>
      <c r="X41" s="169"/>
      <c r="Y41" s="169"/>
      <c r="Z41" s="72"/>
      <c r="AA41" s="174"/>
      <c r="AB41" s="135"/>
      <c r="AC41" s="169"/>
      <c r="AD41" s="169"/>
      <c r="AE41" s="169"/>
      <c r="AF41" s="169"/>
      <c r="AG41" s="169"/>
      <c r="AH41" s="169"/>
      <c r="AI41" s="169"/>
      <c r="AJ41" s="72"/>
      <c r="AK41" s="174"/>
      <c r="AL41" s="135"/>
      <c r="AM41" s="169"/>
      <c r="AN41" s="169"/>
      <c r="AO41" s="169"/>
      <c r="AP41" s="169"/>
      <c r="AQ41" s="169"/>
      <c r="AR41" s="169"/>
      <c r="AS41" s="169"/>
      <c r="AT41" s="72"/>
      <c r="AU41" s="174"/>
      <c r="AV41" s="135"/>
      <c r="AW41" s="169"/>
      <c r="AX41" s="169"/>
      <c r="AY41" s="169"/>
      <c r="AZ41" s="169"/>
      <c r="BA41" s="169"/>
      <c r="BB41" s="169"/>
      <c r="BC41" s="169"/>
      <c r="BD41" s="72"/>
      <c r="BE41" s="174"/>
      <c r="BF41" s="135"/>
      <c r="BG41" s="169"/>
      <c r="BH41" s="169"/>
      <c r="BI41" s="169"/>
      <c r="BJ41" s="169"/>
      <c r="BK41" s="169"/>
      <c r="BL41" s="169"/>
      <c r="BM41" s="169"/>
      <c r="BN41" s="72"/>
      <c r="BO41" s="174"/>
      <c r="BP41" s="135"/>
      <c r="BQ41" s="169"/>
      <c r="BR41" s="169"/>
      <c r="BS41" s="169"/>
      <c r="BT41" s="169"/>
      <c r="BU41" s="169"/>
      <c r="BV41" s="169"/>
      <c r="BW41" s="169"/>
      <c r="BX41" s="72"/>
    </row>
    <row r="42" spans="1:76" ht="15" customHeight="1" x14ac:dyDescent="0.2">
      <c r="A42" s="291"/>
      <c r="B42" s="291"/>
      <c r="C42" s="292"/>
      <c r="D42" s="262"/>
      <c r="E42" s="107"/>
      <c r="G42" s="172">
        <f>IF(G39=12,1,G39+1)</f>
        <v>10</v>
      </c>
      <c r="H42" s="167" t="s">
        <v>95</v>
      </c>
      <c r="I42" s="168"/>
      <c r="J42" s="168"/>
      <c r="K42" s="168"/>
      <c r="L42" s="168"/>
      <c r="M42" s="168"/>
      <c r="N42" s="168"/>
      <c r="O42" s="168"/>
      <c r="P42" s="72"/>
      <c r="Q42" s="172">
        <f>IF(Q39=12,1,Q39+1)</f>
        <v>10</v>
      </c>
      <c r="R42" s="167" t="s">
        <v>95</v>
      </c>
      <c r="S42" s="168"/>
      <c r="T42" s="168"/>
      <c r="U42" s="168"/>
      <c r="V42" s="168"/>
      <c r="W42" s="168"/>
      <c r="X42" s="168"/>
      <c r="Y42" s="168"/>
      <c r="Z42" s="72"/>
      <c r="AA42" s="172">
        <f>IF(AA39=12,1,AA39+1)</f>
        <v>10</v>
      </c>
      <c r="AB42" s="167" t="s">
        <v>95</v>
      </c>
      <c r="AC42" s="168"/>
      <c r="AD42" s="168"/>
      <c r="AE42" s="168"/>
      <c r="AF42" s="168"/>
      <c r="AG42" s="168"/>
      <c r="AH42" s="168"/>
      <c r="AI42" s="168"/>
      <c r="AJ42" s="72"/>
      <c r="AK42" s="172">
        <f>IF(AK39=12,1,AK39+1)</f>
        <v>10</v>
      </c>
      <c r="AL42" s="167" t="s">
        <v>95</v>
      </c>
      <c r="AM42" s="168"/>
      <c r="AN42" s="168"/>
      <c r="AO42" s="168"/>
      <c r="AP42" s="168"/>
      <c r="AQ42" s="168"/>
      <c r="AR42" s="168"/>
      <c r="AS42" s="168"/>
      <c r="AT42" s="72"/>
      <c r="AU42" s="172">
        <f>IF(AU39=12,1,AU39+1)</f>
        <v>10</v>
      </c>
      <c r="AV42" s="167" t="s">
        <v>95</v>
      </c>
      <c r="AW42" s="168"/>
      <c r="AX42" s="168"/>
      <c r="AY42" s="168"/>
      <c r="AZ42" s="168"/>
      <c r="BA42" s="168"/>
      <c r="BB42" s="168"/>
      <c r="BC42" s="168"/>
      <c r="BD42" s="72"/>
      <c r="BE42" s="172">
        <f>IF(BE39=12,1,BE39+1)</f>
        <v>10</v>
      </c>
      <c r="BF42" s="167" t="s">
        <v>95</v>
      </c>
      <c r="BG42" s="168"/>
      <c r="BH42" s="168"/>
      <c r="BI42" s="168"/>
      <c r="BJ42" s="168"/>
      <c r="BK42" s="168"/>
      <c r="BL42" s="168"/>
      <c r="BM42" s="168"/>
      <c r="BN42" s="72"/>
      <c r="BO42" s="172">
        <f>IF(BO39=12,1,BO39+1)</f>
        <v>10</v>
      </c>
      <c r="BP42" s="167" t="s">
        <v>95</v>
      </c>
      <c r="BQ42" s="168"/>
      <c r="BR42" s="168"/>
      <c r="BS42" s="168"/>
      <c r="BT42" s="168"/>
      <c r="BU42" s="168"/>
      <c r="BV42" s="168"/>
      <c r="BW42" s="168"/>
      <c r="BX42" s="72"/>
    </row>
    <row r="43" spans="1:76" ht="15" customHeight="1" x14ac:dyDescent="0.2">
      <c r="A43" s="291"/>
      <c r="B43" s="291"/>
      <c r="C43" s="292"/>
      <c r="D43" s="262"/>
      <c r="E43" s="107"/>
      <c r="G43" s="175"/>
      <c r="H43" s="135"/>
      <c r="I43" s="74"/>
      <c r="J43" s="74"/>
      <c r="K43" s="74"/>
      <c r="L43" s="74"/>
      <c r="M43" s="74"/>
      <c r="N43" s="74"/>
      <c r="O43" s="74"/>
      <c r="P43" s="72"/>
      <c r="Q43" s="175"/>
      <c r="R43" s="135"/>
      <c r="S43" s="74"/>
      <c r="T43" s="74"/>
      <c r="U43" s="74"/>
      <c r="V43" s="74"/>
      <c r="W43" s="74"/>
      <c r="X43" s="74"/>
      <c r="Y43" s="74"/>
      <c r="Z43" s="72"/>
      <c r="AA43" s="175"/>
      <c r="AB43" s="135"/>
      <c r="AC43" s="74"/>
      <c r="AD43" s="74"/>
      <c r="AE43" s="74"/>
      <c r="AF43" s="74"/>
      <c r="AG43" s="74"/>
      <c r="AH43" s="74"/>
      <c r="AI43" s="74"/>
      <c r="AJ43" s="72"/>
      <c r="AK43" s="175"/>
      <c r="AL43" s="135"/>
      <c r="AM43" s="74"/>
      <c r="AN43" s="74"/>
      <c r="AO43" s="74"/>
      <c r="AP43" s="74"/>
      <c r="AQ43" s="74"/>
      <c r="AR43" s="74"/>
      <c r="AS43" s="74"/>
      <c r="AT43" s="72"/>
      <c r="AU43" s="175"/>
      <c r="AV43" s="135"/>
      <c r="AW43" s="74"/>
      <c r="AX43" s="74"/>
      <c r="AY43" s="74"/>
      <c r="AZ43" s="74"/>
      <c r="BA43" s="74"/>
      <c r="BB43" s="74"/>
      <c r="BC43" s="74"/>
      <c r="BD43" s="72"/>
      <c r="BE43" s="175"/>
      <c r="BF43" s="135"/>
      <c r="BG43" s="74"/>
      <c r="BH43" s="74"/>
      <c r="BI43" s="74"/>
      <c r="BJ43" s="74"/>
      <c r="BK43" s="74"/>
      <c r="BL43" s="74"/>
      <c r="BM43" s="74"/>
      <c r="BN43" s="72"/>
      <c r="BO43" s="175"/>
      <c r="BP43" s="135"/>
      <c r="BQ43" s="74"/>
      <c r="BR43" s="74"/>
      <c r="BS43" s="74"/>
      <c r="BT43" s="74"/>
      <c r="BU43" s="74"/>
      <c r="BV43" s="74"/>
      <c r="BW43" s="74"/>
      <c r="BX43" s="72"/>
    </row>
    <row r="44" spans="1:76" ht="15" customHeight="1" x14ac:dyDescent="0.2">
      <c r="A44" s="291"/>
      <c r="B44" s="291"/>
      <c r="C44" s="292"/>
      <c r="D44" s="262"/>
      <c r="E44" s="107"/>
      <c r="G44" s="174"/>
      <c r="H44" s="135"/>
      <c r="I44" s="169"/>
      <c r="J44" s="169"/>
      <c r="K44" s="169"/>
      <c r="L44" s="169"/>
      <c r="M44" s="169"/>
      <c r="N44" s="169"/>
      <c r="O44" s="169"/>
      <c r="P44" s="72"/>
      <c r="Q44" s="174"/>
      <c r="R44" s="135"/>
      <c r="S44" s="169"/>
      <c r="T44" s="169"/>
      <c r="U44" s="169"/>
      <c r="V44" s="169"/>
      <c r="W44" s="169"/>
      <c r="X44" s="169"/>
      <c r="Y44" s="169"/>
      <c r="Z44" s="72"/>
      <c r="AA44" s="174"/>
      <c r="AB44" s="135"/>
      <c r="AC44" s="169"/>
      <c r="AD44" s="169"/>
      <c r="AE44" s="169"/>
      <c r="AF44" s="169"/>
      <c r="AG44" s="169"/>
      <c r="AH44" s="169"/>
      <c r="AI44" s="169"/>
      <c r="AJ44" s="72"/>
      <c r="AK44" s="174"/>
      <c r="AL44" s="135"/>
      <c r="AM44" s="169"/>
      <c r="AN44" s="169"/>
      <c r="AO44" s="169"/>
      <c r="AP44" s="169"/>
      <c r="AQ44" s="169"/>
      <c r="AR44" s="169"/>
      <c r="AS44" s="169"/>
      <c r="AT44" s="72"/>
      <c r="AU44" s="174"/>
      <c r="AV44" s="135"/>
      <c r="AW44" s="169"/>
      <c r="AX44" s="169"/>
      <c r="AY44" s="169"/>
      <c r="AZ44" s="169"/>
      <c r="BA44" s="169"/>
      <c r="BB44" s="169"/>
      <c r="BC44" s="169"/>
      <c r="BD44" s="72"/>
      <c r="BE44" s="174"/>
      <c r="BF44" s="135"/>
      <c r="BG44" s="169"/>
      <c r="BH44" s="169"/>
      <c r="BI44" s="169"/>
      <c r="BJ44" s="169"/>
      <c r="BK44" s="169"/>
      <c r="BL44" s="169"/>
      <c r="BM44" s="169"/>
      <c r="BN44" s="72"/>
      <c r="BO44" s="174"/>
      <c r="BP44" s="135"/>
      <c r="BQ44" s="169"/>
      <c r="BR44" s="169"/>
      <c r="BS44" s="169"/>
      <c r="BT44" s="169"/>
      <c r="BU44" s="169"/>
      <c r="BV44" s="169"/>
      <c r="BW44" s="169"/>
      <c r="BX44" s="72"/>
    </row>
    <row r="45" spans="1:76" ht="15" customHeight="1" x14ac:dyDescent="0.2">
      <c r="A45" s="291"/>
      <c r="B45" s="291"/>
      <c r="C45" s="292"/>
      <c r="D45" s="262"/>
      <c r="E45" s="107"/>
      <c r="G45" s="172">
        <f>IF(G42=12,1,G42+1)</f>
        <v>11</v>
      </c>
      <c r="H45" s="167" t="s">
        <v>95</v>
      </c>
      <c r="I45" s="168"/>
      <c r="J45" s="168"/>
      <c r="K45" s="168"/>
      <c r="L45" s="168"/>
      <c r="M45" s="168"/>
      <c r="N45" s="168"/>
      <c r="O45" s="168"/>
      <c r="P45" s="72"/>
      <c r="Q45" s="172">
        <f>IF(Q42=12,1,Q42+1)</f>
        <v>11</v>
      </c>
      <c r="R45" s="167" t="s">
        <v>95</v>
      </c>
      <c r="S45" s="168"/>
      <c r="T45" s="168"/>
      <c r="U45" s="168"/>
      <c r="V45" s="168"/>
      <c r="W45" s="168"/>
      <c r="X45" s="168"/>
      <c r="Y45" s="168"/>
      <c r="Z45" s="72"/>
      <c r="AA45" s="172">
        <f>IF(AA42=12,1,AA42+1)</f>
        <v>11</v>
      </c>
      <c r="AB45" s="167" t="s">
        <v>95</v>
      </c>
      <c r="AC45" s="168"/>
      <c r="AD45" s="168"/>
      <c r="AE45" s="168"/>
      <c r="AF45" s="168"/>
      <c r="AG45" s="168"/>
      <c r="AH45" s="168"/>
      <c r="AI45" s="168"/>
      <c r="AJ45" s="72"/>
      <c r="AK45" s="172">
        <f>IF(AK42=12,1,AK42+1)</f>
        <v>11</v>
      </c>
      <c r="AL45" s="167" t="s">
        <v>95</v>
      </c>
      <c r="AM45" s="168"/>
      <c r="AN45" s="168"/>
      <c r="AO45" s="168"/>
      <c r="AP45" s="168"/>
      <c r="AQ45" s="168"/>
      <c r="AR45" s="168"/>
      <c r="AS45" s="168"/>
      <c r="AT45" s="72"/>
      <c r="AU45" s="172">
        <f>IF(AU42=12,1,AU42+1)</f>
        <v>11</v>
      </c>
      <c r="AV45" s="167" t="s">
        <v>95</v>
      </c>
      <c r="AW45" s="168"/>
      <c r="AX45" s="168"/>
      <c r="AY45" s="168"/>
      <c r="AZ45" s="168"/>
      <c r="BA45" s="168"/>
      <c r="BB45" s="168"/>
      <c r="BC45" s="168"/>
      <c r="BD45" s="72"/>
      <c r="BE45" s="172">
        <f>IF(BE42=12,1,BE42+1)</f>
        <v>11</v>
      </c>
      <c r="BF45" s="167" t="s">
        <v>95</v>
      </c>
      <c r="BG45" s="168"/>
      <c r="BH45" s="168"/>
      <c r="BI45" s="168"/>
      <c r="BJ45" s="168"/>
      <c r="BK45" s="168"/>
      <c r="BL45" s="168"/>
      <c r="BM45" s="168"/>
      <c r="BN45" s="72"/>
      <c r="BO45" s="172">
        <f>IF(BO42=12,1,BO42+1)</f>
        <v>11</v>
      </c>
      <c r="BP45" s="167" t="s">
        <v>95</v>
      </c>
      <c r="BQ45" s="168"/>
      <c r="BR45" s="168"/>
      <c r="BS45" s="168"/>
      <c r="BT45" s="168"/>
      <c r="BU45" s="168"/>
      <c r="BV45" s="168"/>
      <c r="BW45" s="168"/>
      <c r="BX45" s="72"/>
    </row>
    <row r="46" spans="1:76" ht="15" customHeight="1" x14ac:dyDescent="0.2">
      <c r="A46" s="291"/>
      <c r="B46" s="291"/>
      <c r="C46" s="292"/>
      <c r="D46" s="262"/>
      <c r="E46" s="107"/>
      <c r="G46" s="175"/>
      <c r="H46" s="135"/>
      <c r="I46" s="74"/>
      <c r="J46" s="74"/>
      <c r="K46" s="74"/>
      <c r="L46" s="74"/>
      <c r="M46" s="74"/>
      <c r="N46" s="74"/>
      <c r="O46" s="74"/>
      <c r="P46" s="72"/>
      <c r="Q46" s="175"/>
      <c r="R46" s="135"/>
      <c r="S46" s="74"/>
      <c r="T46" s="74"/>
      <c r="U46" s="74"/>
      <c r="V46" s="74"/>
      <c r="W46" s="74"/>
      <c r="X46" s="74"/>
      <c r="Y46" s="74"/>
      <c r="Z46" s="72"/>
      <c r="AA46" s="175"/>
      <c r="AB46" s="135"/>
      <c r="AC46" s="74"/>
      <c r="AD46" s="74"/>
      <c r="AE46" s="74"/>
      <c r="AF46" s="74"/>
      <c r="AG46" s="74"/>
      <c r="AH46" s="74"/>
      <c r="AI46" s="74"/>
      <c r="AJ46" s="72"/>
      <c r="AK46" s="175"/>
      <c r="AL46" s="135"/>
      <c r="AM46" s="74"/>
      <c r="AN46" s="74"/>
      <c r="AO46" s="74"/>
      <c r="AP46" s="74"/>
      <c r="AQ46" s="74"/>
      <c r="AR46" s="74"/>
      <c r="AS46" s="74"/>
      <c r="AT46" s="72"/>
      <c r="AU46" s="175"/>
      <c r="AV46" s="135"/>
      <c r="AW46" s="74"/>
      <c r="AX46" s="74"/>
      <c r="AY46" s="74"/>
      <c r="AZ46" s="74"/>
      <c r="BA46" s="74"/>
      <c r="BB46" s="74"/>
      <c r="BC46" s="74"/>
      <c r="BD46" s="72"/>
      <c r="BE46" s="175"/>
      <c r="BF46" s="135"/>
      <c r="BG46" s="74"/>
      <c r="BH46" s="74"/>
      <c r="BI46" s="74"/>
      <c r="BJ46" s="74"/>
      <c r="BK46" s="74"/>
      <c r="BL46" s="74"/>
      <c r="BM46" s="74"/>
      <c r="BN46" s="72"/>
      <c r="BO46" s="175"/>
      <c r="BP46" s="135"/>
      <c r="BQ46" s="74"/>
      <c r="BR46" s="74"/>
      <c r="BS46" s="74"/>
      <c r="BT46" s="74"/>
      <c r="BU46" s="74"/>
      <c r="BV46" s="74"/>
      <c r="BW46" s="74"/>
      <c r="BX46" s="72"/>
    </row>
    <row r="47" spans="1:76" ht="15" customHeight="1" x14ac:dyDescent="0.2">
      <c r="A47" s="291"/>
      <c r="B47" s="291"/>
      <c r="C47" s="292"/>
      <c r="D47" s="262"/>
      <c r="E47" s="107"/>
      <c r="G47" s="174"/>
      <c r="H47" s="135"/>
      <c r="I47" s="169"/>
      <c r="J47" s="169"/>
      <c r="K47" s="169"/>
      <c r="L47" s="169"/>
      <c r="M47" s="169"/>
      <c r="N47" s="169"/>
      <c r="O47" s="169"/>
      <c r="P47" s="72"/>
      <c r="Q47" s="174"/>
      <c r="R47" s="135"/>
      <c r="S47" s="169"/>
      <c r="T47" s="169"/>
      <c r="U47" s="169"/>
      <c r="V47" s="169"/>
      <c r="W47" s="169"/>
      <c r="X47" s="169"/>
      <c r="Y47" s="169"/>
      <c r="Z47" s="72"/>
      <c r="AA47" s="174"/>
      <c r="AB47" s="135"/>
      <c r="AC47" s="169"/>
      <c r="AD47" s="169"/>
      <c r="AE47" s="169"/>
      <c r="AF47" s="169"/>
      <c r="AG47" s="169"/>
      <c r="AH47" s="169"/>
      <c r="AI47" s="169"/>
      <c r="AJ47" s="72"/>
      <c r="AK47" s="174"/>
      <c r="AL47" s="135"/>
      <c r="AM47" s="169"/>
      <c r="AN47" s="169"/>
      <c r="AO47" s="169"/>
      <c r="AP47" s="169"/>
      <c r="AQ47" s="169"/>
      <c r="AR47" s="169"/>
      <c r="AS47" s="169"/>
      <c r="AT47" s="72"/>
      <c r="AU47" s="174"/>
      <c r="AV47" s="135"/>
      <c r="AW47" s="169"/>
      <c r="AX47" s="169"/>
      <c r="AY47" s="169"/>
      <c r="AZ47" s="169"/>
      <c r="BA47" s="169"/>
      <c r="BB47" s="169"/>
      <c r="BC47" s="169"/>
      <c r="BD47" s="72"/>
      <c r="BE47" s="174"/>
      <c r="BF47" s="135"/>
      <c r="BG47" s="169"/>
      <c r="BH47" s="169"/>
      <c r="BI47" s="169"/>
      <c r="BJ47" s="169"/>
      <c r="BK47" s="169"/>
      <c r="BL47" s="169"/>
      <c r="BM47" s="169"/>
      <c r="BN47" s="72"/>
      <c r="BO47" s="174"/>
      <c r="BP47" s="135"/>
      <c r="BQ47" s="169"/>
      <c r="BR47" s="169"/>
      <c r="BS47" s="169"/>
      <c r="BT47" s="169"/>
      <c r="BU47" s="169"/>
      <c r="BV47" s="169"/>
      <c r="BW47" s="169"/>
      <c r="BX47" s="72"/>
    </row>
    <row r="48" spans="1:76" ht="15" customHeight="1" x14ac:dyDescent="0.2">
      <c r="A48" s="291"/>
      <c r="B48" s="291"/>
      <c r="C48" s="292"/>
      <c r="D48" s="262"/>
      <c r="E48" s="107"/>
      <c r="G48" s="172">
        <f>IF(G45=12,1,G45+1)</f>
        <v>12</v>
      </c>
      <c r="H48" s="167" t="s">
        <v>95</v>
      </c>
      <c r="I48" s="168"/>
      <c r="J48" s="168"/>
      <c r="K48" s="168"/>
      <c r="L48" s="168"/>
      <c r="M48" s="168"/>
      <c r="N48" s="168"/>
      <c r="O48" s="168"/>
      <c r="P48" s="72"/>
      <c r="Q48" s="172">
        <f>IF(Q45=12,1,Q45+1)</f>
        <v>12</v>
      </c>
      <c r="R48" s="167" t="s">
        <v>95</v>
      </c>
      <c r="S48" s="168"/>
      <c r="T48" s="168"/>
      <c r="U48" s="168"/>
      <c r="V48" s="168"/>
      <c r="W48" s="168"/>
      <c r="X48" s="168"/>
      <c r="Y48" s="168"/>
      <c r="Z48" s="72"/>
      <c r="AA48" s="172">
        <f>IF(AA45=12,1,AA45+1)</f>
        <v>12</v>
      </c>
      <c r="AB48" s="167" t="s">
        <v>95</v>
      </c>
      <c r="AC48" s="168"/>
      <c r="AD48" s="168"/>
      <c r="AE48" s="168"/>
      <c r="AF48" s="168"/>
      <c r="AG48" s="168"/>
      <c r="AH48" s="168"/>
      <c r="AI48" s="168"/>
      <c r="AJ48" s="72"/>
      <c r="AK48" s="172">
        <f>IF(AK45=12,1,AK45+1)</f>
        <v>12</v>
      </c>
      <c r="AL48" s="167" t="s">
        <v>95</v>
      </c>
      <c r="AM48" s="168"/>
      <c r="AN48" s="168"/>
      <c r="AO48" s="168"/>
      <c r="AP48" s="168"/>
      <c r="AQ48" s="168"/>
      <c r="AR48" s="168"/>
      <c r="AS48" s="168"/>
      <c r="AT48" s="72"/>
      <c r="AU48" s="172">
        <f>IF(AU45=12,1,AU45+1)</f>
        <v>12</v>
      </c>
      <c r="AV48" s="167" t="s">
        <v>95</v>
      </c>
      <c r="AW48" s="168"/>
      <c r="AX48" s="168"/>
      <c r="AY48" s="168"/>
      <c r="AZ48" s="168"/>
      <c r="BA48" s="168"/>
      <c r="BB48" s="168"/>
      <c r="BC48" s="168"/>
      <c r="BD48" s="72"/>
      <c r="BE48" s="172">
        <f>IF(BE45=12,1,BE45+1)</f>
        <v>12</v>
      </c>
      <c r="BF48" s="167" t="s">
        <v>95</v>
      </c>
      <c r="BG48" s="168"/>
      <c r="BH48" s="168"/>
      <c r="BI48" s="168"/>
      <c r="BJ48" s="168"/>
      <c r="BK48" s="168"/>
      <c r="BL48" s="168"/>
      <c r="BM48" s="168"/>
      <c r="BN48" s="72"/>
      <c r="BO48" s="172">
        <f>IF(BO45=12,1,BO45+1)</f>
        <v>12</v>
      </c>
      <c r="BP48" s="167" t="s">
        <v>95</v>
      </c>
      <c r="BQ48" s="168"/>
      <c r="BR48" s="168"/>
      <c r="BS48" s="168"/>
      <c r="BT48" s="168"/>
      <c r="BU48" s="168"/>
      <c r="BV48" s="168"/>
      <c r="BW48" s="168"/>
      <c r="BX48" s="72"/>
    </row>
    <row r="49" spans="1:76" ht="15" customHeight="1" x14ac:dyDescent="0.2">
      <c r="A49" s="291"/>
      <c r="B49" s="291"/>
      <c r="C49" s="292"/>
      <c r="D49" s="262"/>
      <c r="E49" s="107"/>
      <c r="G49" s="175"/>
      <c r="H49" s="135"/>
      <c r="I49" s="74"/>
      <c r="J49" s="74"/>
      <c r="K49" s="74"/>
      <c r="L49" s="74"/>
      <c r="M49" s="74"/>
      <c r="N49" s="74"/>
      <c r="O49" s="74"/>
      <c r="P49" s="72"/>
      <c r="Q49" s="175"/>
      <c r="R49" s="135"/>
      <c r="S49" s="74"/>
      <c r="T49" s="74"/>
      <c r="U49" s="74"/>
      <c r="V49" s="74"/>
      <c r="W49" s="74"/>
      <c r="X49" s="74"/>
      <c r="Y49" s="74"/>
      <c r="Z49" s="72"/>
      <c r="AA49" s="175"/>
      <c r="AB49" s="135"/>
      <c r="AC49" s="74"/>
      <c r="AD49" s="74"/>
      <c r="AE49" s="74"/>
      <c r="AF49" s="74"/>
      <c r="AG49" s="74"/>
      <c r="AH49" s="74"/>
      <c r="AI49" s="74"/>
      <c r="AJ49" s="72"/>
      <c r="AK49" s="175"/>
      <c r="AL49" s="135"/>
      <c r="AM49" s="74"/>
      <c r="AN49" s="74"/>
      <c r="AO49" s="74"/>
      <c r="AP49" s="74"/>
      <c r="AQ49" s="74"/>
      <c r="AR49" s="74"/>
      <c r="AS49" s="74"/>
      <c r="AT49" s="72"/>
      <c r="AU49" s="175"/>
      <c r="AV49" s="135"/>
      <c r="AW49" s="74"/>
      <c r="AX49" s="74"/>
      <c r="AY49" s="74"/>
      <c r="AZ49" s="74"/>
      <c r="BA49" s="74"/>
      <c r="BB49" s="74"/>
      <c r="BC49" s="74"/>
      <c r="BD49" s="72"/>
      <c r="BE49" s="175"/>
      <c r="BF49" s="135"/>
      <c r="BG49" s="74"/>
      <c r="BH49" s="74"/>
      <c r="BI49" s="74"/>
      <c r="BJ49" s="74"/>
      <c r="BK49" s="74"/>
      <c r="BL49" s="74"/>
      <c r="BM49" s="74"/>
      <c r="BN49" s="72"/>
      <c r="BO49" s="175"/>
      <c r="BP49" s="135"/>
      <c r="BQ49" s="74"/>
      <c r="BR49" s="74"/>
      <c r="BS49" s="74"/>
      <c r="BT49" s="74"/>
      <c r="BU49" s="74"/>
      <c r="BV49" s="74"/>
      <c r="BW49" s="74"/>
      <c r="BX49" s="72"/>
    </row>
    <row r="50" spans="1:76" ht="15" customHeight="1" x14ac:dyDescent="0.2">
      <c r="A50" s="291"/>
      <c r="B50" s="291"/>
      <c r="C50" s="292"/>
      <c r="D50" s="262"/>
      <c r="E50" s="107"/>
      <c r="G50" s="174"/>
      <c r="H50" s="135"/>
      <c r="I50" s="169"/>
      <c r="J50" s="169"/>
      <c r="K50" s="169"/>
      <c r="L50" s="169"/>
      <c r="M50" s="169"/>
      <c r="N50" s="169"/>
      <c r="O50" s="169"/>
      <c r="P50" s="72"/>
      <c r="Q50" s="174"/>
      <c r="R50" s="135"/>
      <c r="S50" s="169"/>
      <c r="T50" s="169"/>
      <c r="U50" s="169"/>
      <c r="V50" s="169"/>
      <c r="W50" s="169"/>
      <c r="X50" s="169"/>
      <c r="Y50" s="169"/>
      <c r="Z50" s="72"/>
      <c r="AA50" s="174"/>
      <c r="AB50" s="135"/>
      <c r="AC50" s="169"/>
      <c r="AD50" s="169"/>
      <c r="AE50" s="169"/>
      <c r="AF50" s="169"/>
      <c r="AG50" s="169"/>
      <c r="AH50" s="169"/>
      <c r="AI50" s="169"/>
      <c r="AJ50" s="72"/>
      <c r="AK50" s="174"/>
      <c r="AL50" s="135"/>
      <c r="AM50" s="169"/>
      <c r="AN50" s="169"/>
      <c r="AO50" s="169"/>
      <c r="AP50" s="169"/>
      <c r="AQ50" s="169"/>
      <c r="AR50" s="169"/>
      <c r="AS50" s="169"/>
      <c r="AT50" s="72"/>
      <c r="AU50" s="174"/>
      <c r="AV50" s="135"/>
      <c r="AW50" s="169"/>
      <c r="AX50" s="169"/>
      <c r="AY50" s="169"/>
      <c r="AZ50" s="169"/>
      <c r="BA50" s="169"/>
      <c r="BB50" s="169"/>
      <c r="BC50" s="169"/>
      <c r="BD50" s="72"/>
      <c r="BE50" s="174"/>
      <c r="BF50" s="135"/>
      <c r="BG50" s="169"/>
      <c r="BH50" s="169"/>
      <c r="BI50" s="169"/>
      <c r="BJ50" s="169"/>
      <c r="BK50" s="169"/>
      <c r="BL50" s="169"/>
      <c r="BM50" s="169"/>
      <c r="BN50" s="72"/>
      <c r="BO50" s="174"/>
      <c r="BP50" s="135"/>
      <c r="BQ50" s="169"/>
      <c r="BR50" s="169"/>
      <c r="BS50" s="169"/>
      <c r="BT50" s="169"/>
      <c r="BU50" s="169"/>
      <c r="BV50" s="169"/>
      <c r="BW50" s="169"/>
      <c r="BX50" s="72"/>
    </row>
    <row r="51" spans="1:76" ht="15" customHeight="1" x14ac:dyDescent="0.2">
      <c r="A51" s="291"/>
      <c r="B51" s="291"/>
      <c r="C51" s="292"/>
      <c r="D51" s="262"/>
      <c r="E51" s="107"/>
      <c r="G51" s="172">
        <f>IF(G48=12,1,G48+1)</f>
        <v>1</v>
      </c>
      <c r="H51" s="167" t="s">
        <v>95</v>
      </c>
      <c r="I51" s="168"/>
      <c r="J51" s="168"/>
      <c r="K51" s="168"/>
      <c r="L51" s="168"/>
      <c r="M51" s="168"/>
      <c r="N51" s="168"/>
      <c r="O51" s="168"/>
      <c r="P51" s="72"/>
      <c r="Q51" s="172">
        <f>IF(Q48=12,1,Q48+1)</f>
        <v>1</v>
      </c>
      <c r="R51" s="167" t="s">
        <v>95</v>
      </c>
      <c r="S51" s="168"/>
      <c r="T51" s="168"/>
      <c r="U51" s="168"/>
      <c r="V51" s="168"/>
      <c r="W51" s="168"/>
      <c r="X51" s="168"/>
      <c r="Y51" s="168"/>
      <c r="Z51" s="72"/>
      <c r="AA51" s="172">
        <f>IF(AA48=12,1,AA48+1)</f>
        <v>1</v>
      </c>
      <c r="AB51" s="167" t="s">
        <v>95</v>
      </c>
      <c r="AC51" s="168"/>
      <c r="AD51" s="168"/>
      <c r="AE51" s="168"/>
      <c r="AF51" s="168"/>
      <c r="AG51" s="168"/>
      <c r="AH51" s="168"/>
      <c r="AI51" s="168"/>
      <c r="AJ51" s="72"/>
      <c r="AK51" s="172">
        <f>IF(AK48=12,1,AK48+1)</f>
        <v>1</v>
      </c>
      <c r="AL51" s="167" t="s">
        <v>95</v>
      </c>
      <c r="AM51" s="168"/>
      <c r="AN51" s="168"/>
      <c r="AO51" s="168"/>
      <c r="AP51" s="168"/>
      <c r="AQ51" s="168"/>
      <c r="AR51" s="168"/>
      <c r="AS51" s="168"/>
      <c r="AT51" s="72"/>
      <c r="AU51" s="172">
        <f>IF(AU48=12,1,AU48+1)</f>
        <v>1</v>
      </c>
      <c r="AV51" s="167" t="s">
        <v>95</v>
      </c>
      <c r="AW51" s="168"/>
      <c r="AX51" s="168"/>
      <c r="AY51" s="168"/>
      <c r="AZ51" s="168"/>
      <c r="BA51" s="168"/>
      <c r="BB51" s="168"/>
      <c r="BC51" s="168"/>
      <c r="BD51" s="72"/>
      <c r="BE51" s="172">
        <f>IF(BE48=12,1,BE48+1)</f>
        <v>1</v>
      </c>
      <c r="BF51" s="167" t="s">
        <v>95</v>
      </c>
      <c r="BG51" s="168"/>
      <c r="BH51" s="168"/>
      <c r="BI51" s="168"/>
      <c r="BJ51" s="168"/>
      <c r="BK51" s="168"/>
      <c r="BL51" s="168"/>
      <c r="BM51" s="168"/>
      <c r="BN51" s="72"/>
      <c r="BO51" s="172">
        <f>IF(BO48=12,1,BO48+1)</f>
        <v>1</v>
      </c>
      <c r="BP51" s="167" t="s">
        <v>95</v>
      </c>
      <c r="BQ51" s="168"/>
      <c r="BR51" s="168"/>
      <c r="BS51" s="168"/>
      <c r="BT51" s="168"/>
      <c r="BU51" s="168"/>
      <c r="BV51" s="168"/>
      <c r="BW51" s="168"/>
      <c r="BX51" s="72"/>
    </row>
    <row r="52" spans="1:76" ht="15" customHeight="1" x14ac:dyDescent="0.2">
      <c r="A52" s="291"/>
      <c r="B52" s="291"/>
      <c r="C52" s="292"/>
      <c r="D52" s="262"/>
      <c r="E52" s="107"/>
      <c r="G52" s="175"/>
      <c r="H52" s="135"/>
      <c r="I52" s="74"/>
      <c r="J52" s="74"/>
      <c r="K52" s="74"/>
      <c r="L52" s="74"/>
      <c r="M52" s="74"/>
      <c r="N52" s="74"/>
      <c r="O52" s="74"/>
      <c r="P52" s="72"/>
      <c r="Q52" s="175"/>
      <c r="R52" s="135"/>
      <c r="S52" s="74"/>
      <c r="T52" s="74"/>
      <c r="U52" s="74"/>
      <c r="V52" s="74"/>
      <c r="W52" s="74"/>
      <c r="X52" s="74"/>
      <c r="Y52" s="74"/>
      <c r="Z52" s="72"/>
      <c r="AA52" s="175"/>
      <c r="AB52" s="135"/>
      <c r="AC52" s="74"/>
      <c r="AD52" s="74"/>
      <c r="AE52" s="74"/>
      <c r="AF52" s="74"/>
      <c r="AG52" s="74"/>
      <c r="AH52" s="74"/>
      <c r="AI52" s="74"/>
      <c r="AJ52" s="72"/>
      <c r="AK52" s="175"/>
      <c r="AL52" s="135"/>
      <c r="AM52" s="74"/>
      <c r="AN52" s="74"/>
      <c r="AO52" s="74"/>
      <c r="AP52" s="74"/>
      <c r="AQ52" s="74"/>
      <c r="AR52" s="74"/>
      <c r="AS52" s="74"/>
      <c r="AT52" s="72"/>
      <c r="AU52" s="175"/>
      <c r="AV52" s="135"/>
      <c r="AW52" s="74"/>
      <c r="AX52" s="74"/>
      <c r="AY52" s="74"/>
      <c r="AZ52" s="74"/>
      <c r="BA52" s="74"/>
      <c r="BB52" s="74"/>
      <c r="BC52" s="74"/>
      <c r="BD52" s="72"/>
      <c r="BE52" s="175"/>
      <c r="BF52" s="135"/>
      <c r="BG52" s="74"/>
      <c r="BH52" s="74"/>
      <c r="BI52" s="74"/>
      <c r="BJ52" s="74"/>
      <c r="BK52" s="74"/>
      <c r="BL52" s="74"/>
      <c r="BM52" s="74"/>
      <c r="BN52" s="72"/>
      <c r="BO52" s="175"/>
      <c r="BP52" s="135"/>
      <c r="BQ52" s="74"/>
      <c r="BR52" s="74"/>
      <c r="BS52" s="74"/>
      <c r="BT52" s="74"/>
      <c r="BU52" s="74"/>
      <c r="BV52" s="74"/>
      <c r="BW52" s="74"/>
      <c r="BX52" s="72"/>
    </row>
    <row r="53" spans="1:76" ht="15" customHeight="1" x14ac:dyDescent="0.2">
      <c r="A53" s="291"/>
      <c r="B53" s="291"/>
      <c r="C53" s="292"/>
      <c r="D53" s="262"/>
      <c r="E53" s="107"/>
      <c r="G53" s="174"/>
      <c r="H53" s="135"/>
      <c r="I53" s="169"/>
      <c r="J53" s="169"/>
      <c r="K53" s="169"/>
      <c r="L53" s="169"/>
      <c r="M53" s="169"/>
      <c r="N53" s="169"/>
      <c r="O53" s="169"/>
      <c r="P53" s="72"/>
      <c r="Q53" s="174"/>
      <c r="R53" s="135"/>
      <c r="S53" s="169"/>
      <c r="T53" s="169"/>
      <c r="U53" s="169"/>
      <c r="V53" s="169"/>
      <c r="W53" s="169"/>
      <c r="X53" s="169"/>
      <c r="Y53" s="169"/>
      <c r="Z53" s="72"/>
      <c r="AA53" s="174"/>
      <c r="AB53" s="135"/>
      <c r="AC53" s="169"/>
      <c r="AD53" s="169"/>
      <c r="AE53" s="169"/>
      <c r="AF53" s="169"/>
      <c r="AG53" s="169"/>
      <c r="AH53" s="169"/>
      <c r="AI53" s="169"/>
      <c r="AJ53" s="72"/>
      <c r="AK53" s="174"/>
      <c r="AL53" s="135"/>
      <c r="AM53" s="169"/>
      <c r="AN53" s="169"/>
      <c r="AO53" s="169"/>
      <c r="AP53" s="169"/>
      <c r="AQ53" s="169"/>
      <c r="AR53" s="169"/>
      <c r="AS53" s="169"/>
      <c r="AT53" s="72"/>
      <c r="AU53" s="174"/>
      <c r="AV53" s="135"/>
      <c r="AW53" s="169"/>
      <c r="AX53" s="169"/>
      <c r="AY53" s="169"/>
      <c r="AZ53" s="169"/>
      <c r="BA53" s="169"/>
      <c r="BB53" s="169"/>
      <c r="BC53" s="169"/>
      <c r="BD53" s="72"/>
      <c r="BE53" s="174"/>
      <c r="BF53" s="135"/>
      <c r="BG53" s="169"/>
      <c r="BH53" s="169"/>
      <c r="BI53" s="169"/>
      <c r="BJ53" s="169"/>
      <c r="BK53" s="169"/>
      <c r="BL53" s="169"/>
      <c r="BM53" s="169"/>
      <c r="BN53" s="72"/>
      <c r="BO53" s="174"/>
      <c r="BP53" s="135"/>
      <c r="BQ53" s="169"/>
      <c r="BR53" s="169"/>
      <c r="BS53" s="169"/>
      <c r="BT53" s="169"/>
      <c r="BU53" s="169"/>
      <c r="BV53" s="169"/>
      <c r="BW53" s="169"/>
      <c r="BX53" s="72"/>
    </row>
    <row r="54" spans="1:76" ht="15" customHeight="1" x14ac:dyDescent="0.2">
      <c r="A54" s="291"/>
      <c r="B54" s="291"/>
      <c r="C54" s="292"/>
      <c r="D54" s="262"/>
      <c r="E54" s="107"/>
      <c r="G54" s="172">
        <f>IF(G51=12,1,G51+1)</f>
        <v>2</v>
      </c>
      <c r="H54" s="167" t="s">
        <v>95</v>
      </c>
      <c r="I54" s="168"/>
      <c r="J54" s="168"/>
      <c r="K54" s="168"/>
      <c r="L54" s="168"/>
      <c r="M54" s="168"/>
      <c r="N54" s="168"/>
      <c r="O54" s="168"/>
      <c r="P54" s="72"/>
      <c r="Q54" s="172">
        <f>IF(Q51=12,1,Q51+1)</f>
        <v>2</v>
      </c>
      <c r="R54" s="167" t="s">
        <v>95</v>
      </c>
      <c r="S54" s="168"/>
      <c r="T54" s="168"/>
      <c r="U54" s="168"/>
      <c r="V54" s="168"/>
      <c r="W54" s="168"/>
      <c r="X54" s="168"/>
      <c r="Y54" s="168"/>
      <c r="Z54" s="72"/>
      <c r="AA54" s="172">
        <f>IF(AA51=12,1,AA51+1)</f>
        <v>2</v>
      </c>
      <c r="AB54" s="167" t="s">
        <v>95</v>
      </c>
      <c r="AC54" s="168"/>
      <c r="AD54" s="168"/>
      <c r="AE54" s="168"/>
      <c r="AF54" s="168"/>
      <c r="AG54" s="168"/>
      <c r="AH54" s="168"/>
      <c r="AI54" s="168"/>
      <c r="AJ54" s="72"/>
      <c r="AK54" s="172">
        <f>IF(AK51=12,1,AK51+1)</f>
        <v>2</v>
      </c>
      <c r="AL54" s="167" t="s">
        <v>95</v>
      </c>
      <c r="AM54" s="168"/>
      <c r="AN54" s="168"/>
      <c r="AO54" s="168"/>
      <c r="AP54" s="168"/>
      <c r="AQ54" s="168"/>
      <c r="AR54" s="168"/>
      <c r="AS54" s="168"/>
      <c r="AT54" s="72"/>
      <c r="AU54" s="172">
        <f>IF(AU51=12,1,AU51+1)</f>
        <v>2</v>
      </c>
      <c r="AV54" s="167" t="s">
        <v>95</v>
      </c>
      <c r="AW54" s="168"/>
      <c r="AX54" s="168"/>
      <c r="AY54" s="168"/>
      <c r="AZ54" s="168"/>
      <c r="BA54" s="168"/>
      <c r="BB54" s="168"/>
      <c r="BC54" s="168"/>
      <c r="BD54" s="72"/>
      <c r="BE54" s="172">
        <f>IF(BE51=12,1,BE51+1)</f>
        <v>2</v>
      </c>
      <c r="BF54" s="167" t="s">
        <v>95</v>
      </c>
      <c r="BG54" s="168"/>
      <c r="BH54" s="168"/>
      <c r="BI54" s="168"/>
      <c r="BJ54" s="168"/>
      <c r="BK54" s="168"/>
      <c r="BL54" s="168"/>
      <c r="BM54" s="168"/>
      <c r="BN54" s="72"/>
      <c r="BO54" s="172">
        <f>IF(BO51=12,1,BO51+1)</f>
        <v>2</v>
      </c>
      <c r="BP54" s="167" t="s">
        <v>95</v>
      </c>
      <c r="BQ54" s="168"/>
      <c r="BR54" s="168"/>
      <c r="BS54" s="168"/>
      <c r="BT54" s="168"/>
      <c r="BU54" s="168"/>
      <c r="BV54" s="168"/>
      <c r="BW54" s="168"/>
      <c r="BX54" s="72"/>
    </row>
    <row r="55" spans="1:76" ht="15" customHeight="1" x14ac:dyDescent="0.2">
      <c r="A55" s="291"/>
      <c r="B55" s="291"/>
      <c r="C55" s="292"/>
      <c r="D55" s="262"/>
      <c r="E55" s="107"/>
      <c r="G55" s="175"/>
      <c r="H55" s="135"/>
      <c r="I55" s="74"/>
      <c r="J55" s="74"/>
      <c r="K55" s="74"/>
      <c r="L55" s="74"/>
      <c r="M55" s="74"/>
      <c r="N55" s="74"/>
      <c r="O55" s="74"/>
      <c r="P55" s="72"/>
      <c r="Q55" s="175"/>
      <c r="R55" s="135"/>
      <c r="S55" s="74"/>
      <c r="T55" s="74"/>
      <c r="U55" s="74"/>
      <c r="V55" s="74"/>
      <c r="W55" s="74"/>
      <c r="X55" s="74"/>
      <c r="Y55" s="74"/>
      <c r="Z55" s="72"/>
      <c r="AA55" s="175"/>
      <c r="AB55" s="135"/>
      <c r="AC55" s="74"/>
      <c r="AD55" s="74"/>
      <c r="AE55" s="74"/>
      <c r="AF55" s="74"/>
      <c r="AG55" s="74"/>
      <c r="AH55" s="74"/>
      <c r="AI55" s="74"/>
      <c r="AJ55" s="72"/>
      <c r="AK55" s="175"/>
      <c r="AL55" s="135"/>
      <c r="AM55" s="74"/>
      <c r="AN55" s="74"/>
      <c r="AO55" s="74"/>
      <c r="AP55" s="74"/>
      <c r="AQ55" s="74"/>
      <c r="AR55" s="74"/>
      <c r="AS55" s="74"/>
      <c r="AT55" s="72"/>
      <c r="AU55" s="175"/>
      <c r="AV55" s="135"/>
      <c r="AW55" s="74"/>
      <c r="AX55" s="74"/>
      <c r="AY55" s="74"/>
      <c r="AZ55" s="74"/>
      <c r="BA55" s="74"/>
      <c r="BB55" s="74"/>
      <c r="BC55" s="74"/>
      <c r="BD55" s="72"/>
      <c r="BE55" s="175"/>
      <c r="BF55" s="135"/>
      <c r="BG55" s="74"/>
      <c r="BH55" s="74"/>
      <c r="BI55" s="74"/>
      <c r="BJ55" s="74"/>
      <c r="BK55" s="74"/>
      <c r="BL55" s="74"/>
      <c r="BM55" s="74"/>
      <c r="BN55" s="72"/>
      <c r="BO55" s="175"/>
      <c r="BP55" s="135"/>
      <c r="BQ55" s="74"/>
      <c r="BR55" s="74"/>
      <c r="BS55" s="74"/>
      <c r="BT55" s="74"/>
      <c r="BU55" s="74"/>
      <c r="BV55" s="74"/>
      <c r="BW55" s="74"/>
      <c r="BX55" s="72"/>
    </row>
    <row r="56" spans="1:76" ht="15" customHeight="1" x14ac:dyDescent="0.2">
      <c r="A56" s="291"/>
      <c r="B56" s="291"/>
      <c r="C56" s="292"/>
      <c r="D56" s="262"/>
      <c r="E56" s="107"/>
      <c r="G56" s="174"/>
      <c r="H56" s="135"/>
      <c r="I56" s="169"/>
      <c r="J56" s="169"/>
      <c r="K56" s="169"/>
      <c r="L56" s="169"/>
      <c r="M56" s="169"/>
      <c r="N56" s="169"/>
      <c r="O56" s="169"/>
      <c r="P56" s="72"/>
      <c r="Q56" s="174"/>
      <c r="R56" s="135"/>
      <c r="S56" s="169"/>
      <c r="T56" s="169"/>
      <c r="U56" s="169"/>
      <c r="V56" s="169"/>
      <c r="W56" s="169"/>
      <c r="X56" s="169"/>
      <c r="Y56" s="169"/>
      <c r="Z56" s="72"/>
      <c r="AA56" s="174"/>
      <c r="AB56" s="135"/>
      <c r="AC56" s="169"/>
      <c r="AD56" s="169"/>
      <c r="AE56" s="169"/>
      <c r="AF56" s="169"/>
      <c r="AG56" s="169"/>
      <c r="AH56" s="169"/>
      <c r="AI56" s="169"/>
      <c r="AJ56" s="72"/>
      <c r="AK56" s="174"/>
      <c r="AL56" s="135"/>
      <c r="AM56" s="169"/>
      <c r="AN56" s="169"/>
      <c r="AO56" s="169"/>
      <c r="AP56" s="169"/>
      <c r="AQ56" s="169"/>
      <c r="AR56" s="169"/>
      <c r="AS56" s="169"/>
      <c r="AT56" s="72"/>
      <c r="AU56" s="174"/>
      <c r="AV56" s="135"/>
      <c r="AW56" s="169"/>
      <c r="AX56" s="169"/>
      <c r="AY56" s="169"/>
      <c r="AZ56" s="169"/>
      <c r="BA56" s="169"/>
      <c r="BB56" s="169"/>
      <c r="BC56" s="169"/>
      <c r="BD56" s="72"/>
      <c r="BE56" s="174"/>
      <c r="BF56" s="135"/>
      <c r="BG56" s="169"/>
      <c r="BH56" s="169"/>
      <c r="BI56" s="169"/>
      <c r="BJ56" s="169"/>
      <c r="BK56" s="169"/>
      <c r="BL56" s="169"/>
      <c r="BM56" s="169"/>
      <c r="BN56" s="72"/>
      <c r="BO56" s="174"/>
      <c r="BP56" s="135"/>
      <c r="BQ56" s="169"/>
      <c r="BR56" s="169"/>
      <c r="BS56" s="169"/>
      <c r="BT56" s="169"/>
      <c r="BU56" s="169"/>
      <c r="BV56" s="169"/>
      <c r="BW56" s="169"/>
      <c r="BX56" s="72"/>
    </row>
    <row r="57" spans="1:76" ht="15" customHeight="1" x14ac:dyDescent="0.2">
      <c r="A57" s="291"/>
      <c r="B57" s="291"/>
      <c r="C57" s="292"/>
      <c r="D57" s="262"/>
      <c r="E57" s="107"/>
      <c r="G57" s="172">
        <f>IF(G54=12,1,G54+1)</f>
        <v>3</v>
      </c>
      <c r="H57" s="167" t="s">
        <v>95</v>
      </c>
      <c r="I57" s="168"/>
      <c r="J57" s="168"/>
      <c r="K57" s="168"/>
      <c r="L57" s="168"/>
      <c r="M57" s="168"/>
      <c r="N57" s="168"/>
      <c r="O57" s="168"/>
      <c r="P57" s="72"/>
      <c r="Q57" s="172">
        <f>IF(Q54=12,1,Q54+1)</f>
        <v>3</v>
      </c>
      <c r="R57" s="167" t="s">
        <v>95</v>
      </c>
      <c r="S57" s="168"/>
      <c r="T57" s="168"/>
      <c r="U57" s="168"/>
      <c r="V57" s="168"/>
      <c r="W57" s="168"/>
      <c r="X57" s="168"/>
      <c r="Y57" s="168"/>
      <c r="Z57" s="72"/>
      <c r="AA57" s="172">
        <f>IF(AA54=12,1,AA54+1)</f>
        <v>3</v>
      </c>
      <c r="AB57" s="167" t="s">
        <v>95</v>
      </c>
      <c r="AC57" s="168"/>
      <c r="AD57" s="168"/>
      <c r="AE57" s="168"/>
      <c r="AF57" s="168"/>
      <c r="AG57" s="168"/>
      <c r="AH57" s="168"/>
      <c r="AI57" s="168"/>
      <c r="AJ57" s="72"/>
      <c r="AK57" s="172">
        <f>IF(AK54=12,1,AK54+1)</f>
        <v>3</v>
      </c>
      <c r="AL57" s="167" t="s">
        <v>95</v>
      </c>
      <c r="AM57" s="168"/>
      <c r="AN57" s="168"/>
      <c r="AO57" s="168"/>
      <c r="AP57" s="168"/>
      <c r="AQ57" s="168"/>
      <c r="AR57" s="168"/>
      <c r="AS57" s="168"/>
      <c r="AT57" s="72"/>
      <c r="AU57" s="172">
        <f>IF(AU54=12,1,AU54+1)</f>
        <v>3</v>
      </c>
      <c r="AV57" s="167" t="s">
        <v>95</v>
      </c>
      <c r="AW57" s="168"/>
      <c r="AX57" s="168"/>
      <c r="AY57" s="168"/>
      <c r="AZ57" s="168"/>
      <c r="BA57" s="168"/>
      <c r="BB57" s="168"/>
      <c r="BC57" s="168"/>
      <c r="BD57" s="72"/>
      <c r="BE57" s="172">
        <f>IF(BE54=12,1,BE54+1)</f>
        <v>3</v>
      </c>
      <c r="BF57" s="167" t="s">
        <v>95</v>
      </c>
      <c r="BG57" s="168"/>
      <c r="BH57" s="168"/>
      <c r="BI57" s="168"/>
      <c r="BJ57" s="168"/>
      <c r="BK57" s="168"/>
      <c r="BL57" s="168"/>
      <c r="BM57" s="168"/>
      <c r="BN57" s="72"/>
      <c r="BO57" s="172">
        <f>IF(BO54=12,1,BO54+1)</f>
        <v>3</v>
      </c>
      <c r="BP57" s="167" t="s">
        <v>95</v>
      </c>
      <c r="BQ57" s="168"/>
      <c r="BR57" s="168"/>
      <c r="BS57" s="168"/>
      <c r="BT57" s="168"/>
      <c r="BU57" s="168"/>
      <c r="BV57" s="168"/>
      <c r="BW57" s="168"/>
      <c r="BX57" s="72"/>
    </row>
    <row r="58" spans="1:76" ht="15" customHeight="1" x14ac:dyDescent="0.2">
      <c r="A58" s="291"/>
      <c r="B58" s="291"/>
      <c r="C58" s="292"/>
      <c r="D58" s="262"/>
      <c r="E58" s="107"/>
      <c r="G58" s="175"/>
      <c r="H58" s="135"/>
      <c r="I58" s="74"/>
      <c r="J58" s="74"/>
      <c r="K58" s="74"/>
      <c r="L58" s="74"/>
      <c r="M58" s="74"/>
      <c r="N58" s="74"/>
      <c r="O58" s="74"/>
      <c r="P58" s="72"/>
      <c r="Q58" s="175"/>
      <c r="R58" s="135"/>
      <c r="S58" s="74"/>
      <c r="T58" s="74"/>
      <c r="U58" s="74"/>
      <c r="V58" s="74"/>
      <c r="W58" s="74"/>
      <c r="X58" s="74"/>
      <c r="Y58" s="74"/>
      <c r="Z58" s="72"/>
      <c r="AA58" s="175"/>
      <c r="AB58" s="135"/>
      <c r="AC58" s="74"/>
      <c r="AD58" s="74"/>
      <c r="AE58" s="74"/>
      <c r="AF58" s="74"/>
      <c r="AG58" s="74"/>
      <c r="AH58" s="74"/>
      <c r="AI58" s="74"/>
      <c r="AJ58" s="72"/>
      <c r="AK58" s="175"/>
      <c r="AL58" s="135"/>
      <c r="AM58" s="74"/>
      <c r="AN58" s="74"/>
      <c r="AO58" s="74"/>
      <c r="AP58" s="74"/>
      <c r="AQ58" s="74"/>
      <c r="AR58" s="74"/>
      <c r="AS58" s="74"/>
      <c r="AT58" s="72"/>
      <c r="AU58" s="175"/>
      <c r="AV58" s="135"/>
      <c r="AW58" s="74"/>
      <c r="AX58" s="74"/>
      <c r="AY58" s="74"/>
      <c r="AZ58" s="74"/>
      <c r="BA58" s="74"/>
      <c r="BB58" s="74"/>
      <c r="BC58" s="74"/>
      <c r="BD58" s="72"/>
      <c r="BE58" s="175"/>
      <c r="BF58" s="135"/>
      <c r="BG58" s="74"/>
      <c r="BH58" s="74"/>
      <c r="BI58" s="74"/>
      <c r="BJ58" s="74"/>
      <c r="BK58" s="74"/>
      <c r="BL58" s="74"/>
      <c r="BM58" s="74"/>
      <c r="BN58" s="72"/>
      <c r="BO58" s="175"/>
      <c r="BP58" s="135"/>
      <c r="BQ58" s="74"/>
      <c r="BR58" s="74"/>
      <c r="BS58" s="74"/>
      <c r="BT58" s="74"/>
      <c r="BU58" s="74"/>
      <c r="BV58" s="74"/>
      <c r="BW58" s="74"/>
      <c r="BX58" s="72"/>
    </row>
    <row r="59" spans="1:76" ht="15" customHeight="1" x14ac:dyDescent="0.2">
      <c r="A59" s="2"/>
      <c r="B59" s="2"/>
      <c r="C59" s="2"/>
      <c r="D59" s="2"/>
      <c r="E59" s="2"/>
      <c r="G59" s="174"/>
      <c r="H59" s="135"/>
      <c r="I59" s="169"/>
      <c r="J59" s="169"/>
      <c r="K59" s="169"/>
      <c r="L59" s="169"/>
      <c r="M59" s="169"/>
      <c r="N59" s="169"/>
      <c r="O59" s="169"/>
      <c r="P59" s="72"/>
      <c r="Q59" s="174"/>
      <c r="R59" s="135"/>
      <c r="S59" s="169"/>
      <c r="T59" s="169"/>
      <c r="U59" s="169"/>
      <c r="V59" s="169"/>
      <c r="W59" s="169"/>
      <c r="X59" s="169"/>
      <c r="Y59" s="169"/>
      <c r="Z59" s="72"/>
      <c r="AA59" s="174"/>
      <c r="AB59" s="135"/>
      <c r="AC59" s="169"/>
      <c r="AD59" s="169"/>
      <c r="AE59" s="169"/>
      <c r="AF59" s="169"/>
      <c r="AG59" s="169"/>
      <c r="AH59" s="169"/>
      <c r="AI59" s="169"/>
      <c r="AJ59" s="72"/>
      <c r="AK59" s="174"/>
      <c r="AL59" s="135"/>
      <c r="AM59" s="169"/>
      <c r="AN59" s="169"/>
      <c r="AO59" s="169"/>
      <c r="AP59" s="169"/>
      <c r="AQ59" s="169"/>
      <c r="AR59" s="169"/>
      <c r="AS59" s="169"/>
      <c r="AT59" s="72"/>
      <c r="AU59" s="174"/>
      <c r="AV59" s="135"/>
      <c r="AW59" s="169"/>
      <c r="AX59" s="169"/>
      <c r="AY59" s="169"/>
      <c r="AZ59" s="169"/>
      <c r="BA59" s="169"/>
      <c r="BB59" s="169"/>
      <c r="BC59" s="169"/>
      <c r="BD59" s="72"/>
      <c r="BE59" s="174"/>
      <c r="BF59" s="135"/>
      <c r="BG59" s="169"/>
      <c r="BH59" s="169"/>
      <c r="BI59" s="169"/>
      <c r="BJ59" s="169"/>
      <c r="BK59" s="169"/>
      <c r="BL59" s="169"/>
      <c r="BM59" s="169"/>
      <c r="BN59" s="72"/>
      <c r="BO59" s="174"/>
      <c r="BP59" s="135"/>
      <c r="BQ59" s="169"/>
      <c r="BR59" s="169"/>
      <c r="BS59" s="169"/>
      <c r="BT59" s="169"/>
      <c r="BU59" s="169"/>
      <c r="BV59" s="169"/>
      <c r="BW59" s="169"/>
      <c r="BX59" s="72"/>
    </row>
    <row r="60" spans="1:76" ht="15" customHeight="1" x14ac:dyDescent="0.2">
      <c r="A60" s="121" t="s">
        <v>3</v>
      </c>
      <c r="B60" s="137" t="s">
        <v>106</v>
      </c>
      <c r="C60" s="123" t="s">
        <v>105</v>
      </c>
      <c r="D60" s="124"/>
      <c r="E60" s="138"/>
      <c r="F60" s="73"/>
      <c r="G60" s="172">
        <f>IF(G57=12,1,G57+1)</f>
        <v>4</v>
      </c>
      <c r="H60" s="167" t="s">
        <v>95</v>
      </c>
      <c r="I60" s="168"/>
      <c r="J60" s="168"/>
      <c r="K60" s="168"/>
      <c r="L60" s="168"/>
      <c r="M60" s="168"/>
      <c r="N60" s="168"/>
      <c r="O60" s="168"/>
      <c r="P60" s="72"/>
      <c r="Q60" s="172">
        <f>IF(Q57=12,1,Q57+1)</f>
        <v>4</v>
      </c>
      <c r="R60" s="167" t="s">
        <v>95</v>
      </c>
      <c r="S60" s="168"/>
      <c r="T60" s="168"/>
      <c r="U60" s="168"/>
      <c r="V60" s="168"/>
      <c r="W60" s="168"/>
      <c r="X60" s="168"/>
      <c r="Y60" s="168"/>
      <c r="Z60" s="72"/>
      <c r="AA60" s="172">
        <f>IF(AA57=12,1,AA57+1)</f>
        <v>4</v>
      </c>
      <c r="AB60" s="167" t="s">
        <v>95</v>
      </c>
      <c r="AC60" s="168"/>
      <c r="AD60" s="168"/>
      <c r="AE60" s="168"/>
      <c r="AF60" s="168"/>
      <c r="AG60" s="168"/>
      <c r="AH60" s="168"/>
      <c r="AI60" s="168"/>
      <c r="AJ60" s="72"/>
      <c r="AK60" s="172">
        <f>IF(AK57=12,1,AK57+1)</f>
        <v>4</v>
      </c>
      <c r="AL60" s="167" t="s">
        <v>95</v>
      </c>
      <c r="AM60" s="168"/>
      <c r="AN60" s="168"/>
      <c r="AO60" s="168"/>
      <c r="AP60" s="168"/>
      <c r="AQ60" s="168"/>
      <c r="AR60" s="168"/>
      <c r="AS60" s="168"/>
      <c r="AT60" s="72"/>
      <c r="AU60" s="172">
        <f>IF(AU57=12,1,AU57+1)</f>
        <v>4</v>
      </c>
      <c r="AV60" s="167" t="s">
        <v>95</v>
      </c>
      <c r="AW60" s="168"/>
      <c r="AX60" s="168"/>
      <c r="AY60" s="168"/>
      <c r="AZ60" s="168"/>
      <c r="BA60" s="168"/>
      <c r="BB60" s="168"/>
      <c r="BC60" s="168"/>
      <c r="BD60" s="72"/>
      <c r="BE60" s="172">
        <f>IF(BE57=12,1,BE57+1)</f>
        <v>4</v>
      </c>
      <c r="BF60" s="167" t="s">
        <v>95</v>
      </c>
      <c r="BG60" s="168"/>
      <c r="BH60" s="168"/>
      <c r="BI60" s="168"/>
      <c r="BJ60" s="168"/>
      <c r="BK60" s="168"/>
      <c r="BL60" s="168"/>
      <c r="BM60" s="168"/>
      <c r="BN60" s="72"/>
      <c r="BO60" s="172">
        <f>IF(BO57=12,1,BO57+1)</f>
        <v>4</v>
      </c>
      <c r="BP60" s="167" t="s">
        <v>95</v>
      </c>
      <c r="BQ60" s="168"/>
      <c r="BR60" s="168"/>
      <c r="BS60" s="168"/>
      <c r="BT60" s="168"/>
      <c r="BU60" s="168"/>
      <c r="BV60" s="168"/>
      <c r="BW60" s="168"/>
    </row>
    <row r="61" spans="1:76" ht="15" customHeight="1" x14ac:dyDescent="0.2">
      <c r="A61" s="94"/>
      <c r="B61" s="95"/>
      <c r="C61" s="133"/>
      <c r="D61" s="134"/>
      <c r="E61" s="134"/>
      <c r="G61" s="175"/>
      <c r="H61" s="135"/>
      <c r="I61" s="74"/>
      <c r="J61" s="74"/>
      <c r="K61" s="74"/>
      <c r="L61" s="74"/>
      <c r="M61" s="74"/>
      <c r="N61" s="74"/>
      <c r="O61" s="74"/>
      <c r="P61" s="72"/>
      <c r="Q61" s="175"/>
      <c r="R61" s="135"/>
      <c r="S61" s="74"/>
      <c r="T61" s="74"/>
      <c r="U61" s="74"/>
      <c r="V61" s="74"/>
      <c r="W61" s="74"/>
      <c r="X61" s="74"/>
      <c r="Y61" s="74"/>
      <c r="Z61" s="72"/>
      <c r="AA61" s="175"/>
      <c r="AB61" s="135"/>
      <c r="AC61" s="74"/>
      <c r="AD61" s="74"/>
      <c r="AE61" s="74"/>
      <c r="AF61" s="74"/>
      <c r="AG61" s="74"/>
      <c r="AH61" s="74"/>
      <c r="AI61" s="74"/>
      <c r="AJ61" s="72"/>
      <c r="AK61" s="175"/>
      <c r="AL61" s="135"/>
      <c r="AM61" s="74"/>
      <c r="AN61" s="74"/>
      <c r="AO61" s="74"/>
      <c r="AP61" s="74"/>
      <c r="AQ61" s="74"/>
      <c r="AR61" s="74"/>
      <c r="AS61" s="74"/>
      <c r="AT61" s="72"/>
      <c r="AU61" s="175"/>
      <c r="AV61" s="135"/>
      <c r="AW61" s="74"/>
      <c r="AX61" s="74"/>
      <c r="AY61" s="74"/>
      <c r="AZ61" s="74"/>
      <c r="BA61" s="74"/>
      <c r="BB61" s="74"/>
      <c r="BC61" s="74"/>
      <c r="BD61" s="72"/>
      <c r="BE61" s="175"/>
      <c r="BF61" s="135"/>
      <c r="BG61" s="74"/>
      <c r="BH61" s="74"/>
      <c r="BI61" s="74"/>
      <c r="BJ61" s="74"/>
      <c r="BK61" s="74"/>
      <c r="BL61" s="74"/>
      <c r="BM61" s="74"/>
      <c r="BN61" s="72"/>
      <c r="BO61" s="175"/>
      <c r="BP61" s="135"/>
      <c r="BQ61" s="74"/>
      <c r="BR61" s="74"/>
      <c r="BS61" s="74"/>
      <c r="BT61" s="74"/>
      <c r="BU61" s="74"/>
      <c r="BV61" s="74"/>
      <c r="BW61" s="74"/>
    </row>
    <row r="62" spans="1:76" ht="15" customHeight="1" x14ac:dyDescent="0.2">
      <c r="A62" s="94"/>
      <c r="B62" s="95"/>
      <c r="C62" s="102"/>
      <c r="D62" s="103"/>
      <c r="E62" s="103"/>
      <c r="G62" s="174"/>
      <c r="H62" s="135"/>
      <c r="I62" s="169"/>
      <c r="J62" s="169"/>
      <c r="K62" s="169"/>
      <c r="L62" s="169"/>
      <c r="M62" s="169"/>
      <c r="N62" s="169"/>
      <c r="O62" s="169"/>
      <c r="P62" s="72"/>
      <c r="Q62" s="174"/>
      <c r="R62" s="135"/>
      <c r="S62" s="169"/>
      <c r="T62" s="169"/>
      <c r="U62" s="169"/>
      <c r="V62" s="169"/>
      <c r="W62" s="169"/>
      <c r="X62" s="169"/>
      <c r="Y62" s="169"/>
      <c r="Z62" s="72"/>
      <c r="AA62" s="174"/>
      <c r="AB62" s="135"/>
      <c r="AC62" s="169"/>
      <c r="AD62" s="169"/>
      <c r="AE62" s="169"/>
      <c r="AF62" s="169"/>
      <c r="AG62" s="169"/>
      <c r="AH62" s="169"/>
      <c r="AI62" s="169"/>
      <c r="AJ62" s="72"/>
      <c r="AK62" s="174"/>
      <c r="AL62" s="135"/>
      <c r="AM62" s="169"/>
      <c r="AN62" s="169"/>
      <c r="AO62" s="169"/>
      <c r="AP62" s="169"/>
      <c r="AQ62" s="169"/>
      <c r="AR62" s="169"/>
      <c r="AS62" s="169"/>
      <c r="AT62" s="72"/>
      <c r="AU62" s="174"/>
      <c r="AV62" s="135"/>
      <c r="AW62" s="169"/>
      <c r="AX62" s="169"/>
      <c r="AY62" s="169"/>
      <c r="AZ62" s="169"/>
      <c r="BA62" s="169"/>
      <c r="BB62" s="169"/>
      <c r="BC62" s="169"/>
      <c r="BD62" s="72"/>
      <c r="BE62" s="174"/>
      <c r="BF62" s="135"/>
      <c r="BG62" s="169"/>
      <c r="BH62" s="169"/>
      <c r="BI62" s="169"/>
      <c r="BJ62" s="169"/>
      <c r="BK62" s="169"/>
      <c r="BL62" s="169"/>
      <c r="BM62" s="169"/>
      <c r="BN62" s="72"/>
      <c r="BO62" s="174"/>
      <c r="BP62" s="135"/>
      <c r="BQ62" s="169"/>
      <c r="BR62" s="169"/>
      <c r="BS62" s="169"/>
      <c r="BT62" s="169"/>
      <c r="BU62" s="169"/>
      <c r="BV62" s="169"/>
      <c r="BW62" s="169"/>
    </row>
    <row r="63" spans="1:76" ht="15" customHeight="1" x14ac:dyDescent="0.2">
      <c r="A63" s="94"/>
      <c r="B63" s="95"/>
      <c r="C63" s="102"/>
      <c r="D63" s="103"/>
      <c r="E63" s="103"/>
      <c r="G63" s="172">
        <f>IF(G60=12,1,G60+1)</f>
        <v>5</v>
      </c>
      <c r="H63" s="167" t="s">
        <v>95</v>
      </c>
      <c r="I63" s="168"/>
      <c r="J63" s="168"/>
      <c r="K63" s="168"/>
      <c r="L63" s="168"/>
      <c r="M63" s="168"/>
      <c r="N63" s="168"/>
      <c r="O63" s="168"/>
      <c r="P63" s="72"/>
      <c r="Q63" s="172">
        <f>IF(Q60=12,1,Q60+1)</f>
        <v>5</v>
      </c>
      <c r="R63" s="167" t="s">
        <v>95</v>
      </c>
      <c r="S63" s="168"/>
      <c r="T63" s="168"/>
      <c r="U63" s="168"/>
      <c r="V63" s="168"/>
      <c r="W63" s="168"/>
      <c r="X63" s="168"/>
      <c r="Y63" s="168"/>
      <c r="Z63" s="72"/>
      <c r="AA63" s="172">
        <f>IF(AA60=12,1,AA60+1)</f>
        <v>5</v>
      </c>
      <c r="AB63" s="167" t="s">
        <v>95</v>
      </c>
      <c r="AC63" s="168"/>
      <c r="AD63" s="168"/>
      <c r="AE63" s="168"/>
      <c r="AF63" s="168"/>
      <c r="AG63" s="168"/>
      <c r="AH63" s="168"/>
      <c r="AI63" s="168"/>
      <c r="AJ63" s="72"/>
      <c r="AK63" s="172">
        <f>IF(AK60=12,1,AK60+1)</f>
        <v>5</v>
      </c>
      <c r="AL63" s="167" t="s">
        <v>95</v>
      </c>
      <c r="AM63" s="168"/>
      <c r="AN63" s="168"/>
      <c r="AO63" s="168"/>
      <c r="AP63" s="168"/>
      <c r="AQ63" s="168"/>
      <c r="AR63" s="168"/>
      <c r="AS63" s="168"/>
      <c r="AT63" s="72"/>
      <c r="AU63" s="172">
        <f>IF(AU60=12,1,AU60+1)</f>
        <v>5</v>
      </c>
      <c r="AV63" s="167" t="s">
        <v>95</v>
      </c>
      <c r="AW63" s="168"/>
      <c r="AX63" s="168"/>
      <c r="AY63" s="168"/>
      <c r="AZ63" s="168"/>
      <c r="BA63" s="168"/>
      <c r="BB63" s="168"/>
      <c r="BC63" s="168"/>
      <c r="BD63" s="72"/>
      <c r="BE63" s="172">
        <f>IF(BE60=12,1,BE60+1)</f>
        <v>5</v>
      </c>
      <c r="BF63" s="167" t="s">
        <v>95</v>
      </c>
      <c r="BG63" s="168"/>
      <c r="BH63" s="168"/>
      <c r="BI63" s="168"/>
      <c r="BJ63" s="168"/>
      <c r="BK63" s="168"/>
      <c r="BL63" s="168"/>
      <c r="BM63" s="168"/>
      <c r="BN63" s="72"/>
      <c r="BO63" s="172">
        <f>IF(BO60=12,1,BO60+1)</f>
        <v>5</v>
      </c>
      <c r="BP63" s="167" t="s">
        <v>95</v>
      </c>
      <c r="BQ63" s="168"/>
      <c r="BR63" s="168"/>
      <c r="BS63" s="168"/>
      <c r="BT63" s="168"/>
      <c r="BU63" s="168"/>
      <c r="BV63" s="168"/>
      <c r="BW63" s="168"/>
    </row>
    <row r="64" spans="1:76" ht="15" customHeight="1" x14ac:dyDescent="0.2">
      <c r="A64" s="94"/>
      <c r="B64" s="95"/>
      <c r="C64" s="102"/>
      <c r="D64" s="103"/>
      <c r="E64" s="103"/>
      <c r="G64" s="174"/>
      <c r="H64" s="135"/>
      <c r="I64" s="169"/>
      <c r="J64" s="169"/>
      <c r="K64" s="169"/>
      <c r="L64" s="169"/>
      <c r="M64" s="169"/>
      <c r="N64" s="169"/>
      <c r="O64" s="169"/>
      <c r="P64" s="72"/>
      <c r="Q64" s="174"/>
      <c r="R64" s="135"/>
      <c r="S64" s="169"/>
      <c r="T64" s="169"/>
      <c r="U64" s="169"/>
      <c r="V64" s="169"/>
      <c r="W64" s="169"/>
      <c r="X64" s="169"/>
      <c r="Y64" s="169"/>
      <c r="Z64" s="72"/>
      <c r="AA64" s="174"/>
      <c r="AB64" s="135"/>
      <c r="AC64" s="169"/>
      <c r="AD64" s="169"/>
      <c r="AE64" s="169"/>
      <c r="AF64" s="169"/>
      <c r="AG64" s="169"/>
      <c r="AH64" s="169"/>
      <c r="AI64" s="169"/>
      <c r="AJ64" s="72"/>
      <c r="AK64" s="174"/>
      <c r="AL64" s="135"/>
      <c r="AM64" s="169"/>
      <c r="AN64" s="169"/>
      <c r="AO64" s="169"/>
      <c r="AP64" s="169"/>
      <c r="AQ64" s="169"/>
      <c r="AR64" s="169"/>
      <c r="AS64" s="169"/>
      <c r="AT64" s="72"/>
      <c r="AU64" s="174"/>
      <c r="AV64" s="135"/>
      <c r="AW64" s="169"/>
      <c r="AX64" s="169"/>
      <c r="AY64" s="169"/>
      <c r="AZ64" s="169"/>
      <c r="BA64" s="169"/>
      <c r="BB64" s="169"/>
      <c r="BC64" s="169"/>
      <c r="BD64" s="72"/>
      <c r="BE64" s="174"/>
      <c r="BF64" s="135"/>
      <c r="BG64" s="169"/>
      <c r="BH64" s="169"/>
      <c r="BI64" s="169"/>
      <c r="BJ64" s="169"/>
      <c r="BK64" s="169"/>
      <c r="BL64" s="169"/>
      <c r="BM64" s="169"/>
      <c r="BN64" s="72"/>
      <c r="BO64" s="174"/>
      <c r="BP64" s="135"/>
      <c r="BQ64" s="169"/>
      <c r="BR64" s="169"/>
      <c r="BS64" s="169"/>
      <c r="BT64" s="169"/>
      <c r="BU64" s="169"/>
      <c r="BV64" s="169"/>
      <c r="BW64" s="169"/>
    </row>
    <row r="65" spans="1:75" ht="15" customHeight="1" x14ac:dyDescent="0.2">
      <c r="A65" s="94"/>
      <c r="B65" s="95"/>
      <c r="C65" s="102"/>
      <c r="D65" s="103"/>
      <c r="E65" s="103"/>
      <c r="G65" s="172">
        <f>IF(G63=12,1,G63+1)</f>
        <v>6</v>
      </c>
      <c r="H65" s="167" t="s">
        <v>95</v>
      </c>
      <c r="I65" s="168"/>
      <c r="J65" s="168"/>
      <c r="K65" s="168"/>
      <c r="L65" s="168"/>
      <c r="M65" s="168"/>
      <c r="N65" s="168"/>
      <c r="O65" s="168"/>
      <c r="P65" s="72"/>
      <c r="Q65" s="172">
        <f>IF(Q63=12,1,Q63+1)</f>
        <v>6</v>
      </c>
      <c r="R65" s="167" t="s">
        <v>95</v>
      </c>
      <c r="S65" s="168"/>
      <c r="T65" s="168"/>
      <c r="U65" s="168"/>
      <c r="V65" s="168"/>
      <c r="W65" s="168"/>
      <c r="X65" s="168"/>
      <c r="Y65" s="168"/>
      <c r="Z65" s="72"/>
      <c r="AA65" s="172">
        <f>IF(AA63=12,1,AA63+1)</f>
        <v>6</v>
      </c>
      <c r="AB65" s="167" t="s">
        <v>95</v>
      </c>
      <c r="AC65" s="168"/>
      <c r="AD65" s="168"/>
      <c r="AE65" s="168"/>
      <c r="AF65" s="168"/>
      <c r="AG65" s="168"/>
      <c r="AH65" s="168"/>
      <c r="AI65" s="168"/>
      <c r="AJ65" s="72"/>
      <c r="AK65" s="172">
        <f>IF(AK63=12,1,AK63+1)</f>
        <v>6</v>
      </c>
      <c r="AL65" s="167" t="s">
        <v>95</v>
      </c>
      <c r="AM65" s="168"/>
      <c r="AN65" s="168"/>
      <c r="AO65" s="168"/>
      <c r="AP65" s="168"/>
      <c r="AQ65" s="168"/>
      <c r="AR65" s="168"/>
      <c r="AS65" s="168"/>
      <c r="AT65" s="72"/>
      <c r="AU65" s="172">
        <f>IF(AU63=12,1,AU63+1)</f>
        <v>6</v>
      </c>
      <c r="AV65" s="167" t="s">
        <v>95</v>
      </c>
      <c r="AW65" s="168"/>
      <c r="AX65" s="168"/>
      <c r="AY65" s="168"/>
      <c r="AZ65" s="168"/>
      <c r="BA65" s="168"/>
      <c r="BB65" s="168"/>
      <c r="BC65" s="168"/>
      <c r="BD65" s="72"/>
      <c r="BE65" s="172">
        <f>IF(BE63=12,1,BE63+1)</f>
        <v>6</v>
      </c>
      <c r="BF65" s="167" t="s">
        <v>95</v>
      </c>
      <c r="BG65" s="168"/>
      <c r="BH65" s="168"/>
      <c r="BI65" s="168"/>
      <c r="BJ65" s="168"/>
      <c r="BK65" s="168"/>
      <c r="BL65" s="168"/>
      <c r="BM65" s="168"/>
      <c r="BN65" s="72"/>
      <c r="BO65" s="172">
        <f>IF(BO63=12,1,BO63+1)</f>
        <v>6</v>
      </c>
      <c r="BP65" s="167" t="s">
        <v>95</v>
      </c>
      <c r="BQ65" s="168"/>
      <c r="BR65" s="168"/>
      <c r="BS65" s="168"/>
      <c r="BT65" s="168"/>
      <c r="BU65" s="168"/>
      <c r="BV65" s="168"/>
      <c r="BW65" s="168"/>
    </row>
    <row r="66" spans="1:75" ht="15" customHeight="1" x14ac:dyDescent="0.2">
      <c r="A66" s="94"/>
      <c r="B66" s="95"/>
      <c r="C66" s="102"/>
      <c r="D66" s="103"/>
      <c r="E66" s="103"/>
      <c r="G66" s="174"/>
      <c r="H66" s="135"/>
      <c r="I66" s="169"/>
      <c r="J66" s="169"/>
      <c r="K66" s="169"/>
      <c r="L66" s="169"/>
      <c r="M66" s="169"/>
      <c r="N66" s="169"/>
      <c r="O66" s="169"/>
      <c r="P66" s="72"/>
      <c r="Q66" s="174"/>
      <c r="R66" s="135"/>
      <c r="S66" s="169"/>
      <c r="T66" s="169"/>
      <c r="U66" s="169"/>
      <c r="V66" s="169"/>
      <c r="W66" s="169"/>
      <c r="X66" s="169"/>
      <c r="Y66" s="169"/>
      <c r="Z66" s="72"/>
      <c r="AA66" s="174"/>
      <c r="AB66" s="135"/>
      <c r="AC66" s="169"/>
      <c r="AD66" s="169"/>
      <c r="AE66" s="169"/>
      <c r="AF66" s="169"/>
      <c r="AG66" s="169"/>
      <c r="AH66" s="169"/>
      <c r="AI66" s="169"/>
      <c r="AJ66" s="72"/>
      <c r="AK66" s="174"/>
      <c r="AL66" s="135"/>
      <c r="AM66" s="169"/>
      <c r="AN66" s="169"/>
      <c r="AO66" s="169"/>
      <c r="AP66" s="169"/>
      <c r="AQ66" s="169"/>
      <c r="AR66" s="169"/>
      <c r="AS66" s="169"/>
      <c r="AT66" s="72"/>
      <c r="AU66" s="174"/>
      <c r="AV66" s="135"/>
      <c r="AW66" s="169"/>
      <c r="AX66" s="169"/>
      <c r="AY66" s="169"/>
      <c r="AZ66" s="169"/>
      <c r="BA66" s="169"/>
      <c r="BB66" s="169"/>
      <c r="BC66" s="169"/>
      <c r="BD66" s="72"/>
      <c r="BE66" s="174"/>
      <c r="BF66" s="135"/>
      <c r="BG66" s="169"/>
      <c r="BH66" s="169"/>
      <c r="BI66" s="169"/>
      <c r="BJ66" s="169"/>
      <c r="BK66" s="169"/>
      <c r="BL66" s="169"/>
      <c r="BM66" s="169"/>
      <c r="BN66" s="72"/>
      <c r="BO66" s="174"/>
      <c r="BP66" s="135"/>
      <c r="BQ66" s="169"/>
      <c r="BR66" s="169"/>
      <c r="BS66" s="169"/>
      <c r="BT66" s="169"/>
      <c r="BU66" s="169"/>
      <c r="BV66" s="169"/>
      <c r="BW66" s="169"/>
    </row>
    <row r="67" spans="1:75" ht="15" customHeight="1" x14ac:dyDescent="0.2">
      <c r="A67" s="94"/>
      <c r="B67" s="95"/>
      <c r="C67" s="102"/>
      <c r="D67" s="103"/>
      <c r="E67" s="103"/>
      <c r="G67" s="172">
        <f>IF(G65=12,1,G65+1)</f>
        <v>7</v>
      </c>
      <c r="H67" s="167" t="s">
        <v>95</v>
      </c>
      <c r="I67" s="168"/>
      <c r="J67" s="168"/>
      <c r="K67" s="168"/>
      <c r="L67" s="168"/>
      <c r="M67" s="168"/>
      <c r="N67" s="168"/>
      <c r="O67" s="168"/>
      <c r="P67" s="72"/>
      <c r="Q67" s="172">
        <f>IF(Q65=12,1,Q65+1)</f>
        <v>7</v>
      </c>
      <c r="R67" s="167" t="s">
        <v>95</v>
      </c>
      <c r="S67" s="168"/>
      <c r="T67" s="168"/>
      <c r="U67" s="168"/>
      <c r="V67" s="168"/>
      <c r="W67" s="168"/>
      <c r="X67" s="168"/>
      <c r="Y67" s="168"/>
      <c r="Z67" s="72"/>
      <c r="AA67" s="172">
        <f>IF(AA65=12,1,AA65+1)</f>
        <v>7</v>
      </c>
      <c r="AB67" s="167" t="s">
        <v>95</v>
      </c>
      <c r="AC67" s="168"/>
      <c r="AD67" s="168"/>
      <c r="AE67" s="168"/>
      <c r="AF67" s="168"/>
      <c r="AG67" s="168"/>
      <c r="AH67" s="168"/>
      <c r="AI67" s="168"/>
      <c r="AJ67" s="72"/>
      <c r="AK67" s="172">
        <f>IF(AK65=12,1,AK65+1)</f>
        <v>7</v>
      </c>
      <c r="AL67" s="167" t="s">
        <v>95</v>
      </c>
      <c r="AM67" s="168"/>
      <c r="AN67" s="168"/>
      <c r="AO67" s="168"/>
      <c r="AP67" s="168"/>
      <c r="AQ67" s="168"/>
      <c r="AR67" s="168"/>
      <c r="AS67" s="168"/>
      <c r="AT67" s="72"/>
      <c r="AU67" s="172">
        <f>IF(AU65=12,1,AU65+1)</f>
        <v>7</v>
      </c>
      <c r="AV67" s="167" t="s">
        <v>95</v>
      </c>
      <c r="AW67" s="168"/>
      <c r="AX67" s="168"/>
      <c r="AY67" s="168"/>
      <c r="AZ67" s="168"/>
      <c r="BA67" s="168"/>
      <c r="BB67" s="168"/>
      <c r="BC67" s="168"/>
      <c r="BD67" s="72"/>
      <c r="BE67" s="172">
        <f>IF(BE65=12,1,BE65+1)</f>
        <v>7</v>
      </c>
      <c r="BF67" s="167" t="s">
        <v>95</v>
      </c>
      <c r="BG67" s="168"/>
      <c r="BH67" s="168"/>
      <c r="BI67" s="168"/>
      <c r="BJ67" s="168"/>
      <c r="BK67" s="168"/>
      <c r="BL67" s="168"/>
      <c r="BM67" s="168"/>
      <c r="BN67" s="72"/>
      <c r="BO67" s="172">
        <f>IF(BO65=12,1,BO65+1)</f>
        <v>7</v>
      </c>
      <c r="BP67" s="167" t="s">
        <v>95</v>
      </c>
      <c r="BQ67" s="168"/>
      <c r="BR67" s="168"/>
      <c r="BS67" s="168"/>
      <c r="BT67" s="168"/>
      <c r="BU67" s="168"/>
      <c r="BV67" s="168"/>
      <c r="BW67" s="168"/>
    </row>
    <row r="68" spans="1:75" ht="15" customHeight="1" x14ac:dyDescent="0.2">
      <c r="A68" s="94"/>
      <c r="B68" s="95"/>
      <c r="C68" s="102"/>
      <c r="D68" s="103"/>
      <c r="E68" s="103"/>
      <c r="G68" s="174"/>
      <c r="H68" s="135"/>
      <c r="I68" s="169"/>
      <c r="J68" s="169"/>
      <c r="K68" s="169"/>
      <c r="L68" s="169"/>
      <c r="M68" s="169"/>
      <c r="N68" s="169"/>
      <c r="O68" s="169"/>
      <c r="P68" s="72"/>
      <c r="Q68" s="174"/>
      <c r="R68" s="135"/>
      <c r="S68" s="169"/>
      <c r="T68" s="169"/>
      <c r="U68" s="169"/>
      <c r="V68" s="169"/>
      <c r="W68" s="169"/>
      <c r="X68" s="169"/>
      <c r="Y68" s="169"/>
      <c r="Z68" s="72"/>
      <c r="AA68" s="174"/>
      <c r="AB68" s="135"/>
      <c r="AC68" s="169"/>
      <c r="AD68" s="169"/>
      <c r="AE68" s="169"/>
      <c r="AF68" s="169"/>
      <c r="AG68" s="169"/>
      <c r="AH68" s="169"/>
      <c r="AI68" s="169"/>
      <c r="AJ68" s="72"/>
      <c r="AK68" s="174"/>
      <c r="AL68" s="135"/>
      <c r="AM68" s="169"/>
      <c r="AN68" s="169"/>
      <c r="AO68" s="169"/>
      <c r="AP68" s="169"/>
      <c r="AQ68" s="169"/>
      <c r="AR68" s="169"/>
      <c r="AS68" s="169"/>
      <c r="AT68" s="72"/>
      <c r="AU68" s="174"/>
      <c r="AV68" s="135"/>
      <c r="AW68" s="169"/>
      <c r="AX68" s="169"/>
      <c r="AY68" s="169"/>
      <c r="AZ68" s="169"/>
      <c r="BA68" s="169"/>
      <c r="BB68" s="169"/>
      <c r="BC68" s="169"/>
      <c r="BD68" s="72"/>
      <c r="BE68" s="174"/>
      <c r="BF68" s="135"/>
      <c r="BG68" s="169"/>
      <c r="BH68" s="169"/>
      <c r="BI68" s="169"/>
      <c r="BJ68" s="169"/>
      <c r="BK68" s="169"/>
      <c r="BL68" s="169"/>
      <c r="BM68" s="169"/>
      <c r="BN68" s="72"/>
      <c r="BO68" s="174"/>
      <c r="BP68" s="135"/>
      <c r="BQ68" s="169"/>
      <c r="BR68" s="169"/>
      <c r="BS68" s="169"/>
      <c r="BT68" s="169"/>
      <c r="BU68" s="169"/>
      <c r="BV68" s="169"/>
      <c r="BW68" s="169"/>
    </row>
    <row r="69" spans="1:75" ht="15" customHeight="1" x14ac:dyDescent="0.2">
      <c r="A69" s="94"/>
      <c r="B69" s="95"/>
      <c r="C69" s="102"/>
      <c r="D69" s="103"/>
      <c r="E69" s="103"/>
      <c r="G69" s="172">
        <f>IF(G67=12,1,G67+1)</f>
        <v>8</v>
      </c>
      <c r="H69" s="167" t="s">
        <v>95</v>
      </c>
      <c r="I69" s="168"/>
      <c r="J69" s="168"/>
      <c r="K69" s="168"/>
      <c r="L69" s="168"/>
      <c r="M69" s="168"/>
      <c r="N69" s="168"/>
      <c r="O69" s="168"/>
      <c r="P69" s="72"/>
      <c r="Q69" s="172">
        <f>IF(Q67=12,1,Q67+1)</f>
        <v>8</v>
      </c>
      <c r="R69" s="167" t="s">
        <v>95</v>
      </c>
      <c r="S69" s="168"/>
      <c r="T69" s="168"/>
      <c r="U69" s="168"/>
      <c r="V69" s="168"/>
      <c r="W69" s="168"/>
      <c r="X69" s="168"/>
      <c r="Y69" s="168"/>
      <c r="Z69" s="72"/>
      <c r="AA69" s="172">
        <f>IF(AA67=12,1,AA67+1)</f>
        <v>8</v>
      </c>
      <c r="AB69" s="167" t="s">
        <v>95</v>
      </c>
      <c r="AC69" s="168"/>
      <c r="AD69" s="168"/>
      <c r="AE69" s="168"/>
      <c r="AF69" s="168"/>
      <c r="AG69" s="168"/>
      <c r="AH69" s="168"/>
      <c r="AI69" s="168"/>
      <c r="AJ69" s="72"/>
      <c r="AK69" s="172">
        <f>IF(AK67=12,1,AK67+1)</f>
        <v>8</v>
      </c>
      <c r="AL69" s="167" t="s">
        <v>95</v>
      </c>
      <c r="AM69" s="168"/>
      <c r="AN69" s="168"/>
      <c r="AO69" s="168"/>
      <c r="AP69" s="168"/>
      <c r="AQ69" s="168"/>
      <c r="AR69" s="168"/>
      <c r="AS69" s="168"/>
      <c r="AT69" s="72"/>
      <c r="AU69" s="172">
        <f>IF(AU67=12,1,AU67+1)</f>
        <v>8</v>
      </c>
      <c r="AV69" s="167" t="s">
        <v>95</v>
      </c>
      <c r="AW69" s="168"/>
      <c r="AX69" s="168"/>
      <c r="AY69" s="168"/>
      <c r="AZ69" s="168"/>
      <c r="BA69" s="168"/>
      <c r="BB69" s="168"/>
      <c r="BC69" s="168"/>
      <c r="BD69" s="72"/>
      <c r="BE69" s="172">
        <f>IF(BE67=12,1,BE67+1)</f>
        <v>8</v>
      </c>
      <c r="BF69" s="167" t="s">
        <v>95</v>
      </c>
      <c r="BG69" s="168"/>
      <c r="BH69" s="168"/>
      <c r="BI69" s="168"/>
      <c r="BJ69" s="168"/>
      <c r="BK69" s="168"/>
      <c r="BL69" s="168"/>
      <c r="BM69" s="168"/>
      <c r="BN69" s="72"/>
      <c r="BO69" s="172">
        <f>IF(BO67=12,1,BO67+1)</f>
        <v>8</v>
      </c>
      <c r="BP69" s="167" t="s">
        <v>95</v>
      </c>
      <c r="BQ69" s="168"/>
      <c r="BR69" s="168"/>
      <c r="BS69" s="168"/>
      <c r="BT69" s="168"/>
      <c r="BU69" s="168"/>
      <c r="BV69" s="168"/>
      <c r="BW69" s="168"/>
    </row>
    <row r="70" spans="1:75" ht="15" customHeight="1" x14ac:dyDescent="0.2">
      <c r="A70" s="94"/>
      <c r="B70" s="95"/>
      <c r="C70" s="102"/>
      <c r="D70" s="103"/>
      <c r="E70" s="103"/>
      <c r="G70" s="174"/>
      <c r="H70" s="135"/>
      <c r="I70" s="169"/>
      <c r="J70" s="169"/>
      <c r="K70" s="169"/>
      <c r="L70" s="169"/>
      <c r="M70" s="169"/>
      <c r="N70" s="169"/>
      <c r="O70" s="169"/>
      <c r="P70" s="72"/>
      <c r="Q70" s="174"/>
      <c r="R70" s="135"/>
      <c r="S70" s="169"/>
      <c r="T70" s="169"/>
      <c r="U70" s="169"/>
      <c r="V70" s="169"/>
      <c r="W70" s="169"/>
      <c r="X70" s="169"/>
      <c r="Y70" s="169"/>
      <c r="Z70" s="72"/>
      <c r="AA70" s="174"/>
      <c r="AB70" s="135"/>
      <c r="AC70" s="169"/>
      <c r="AD70" s="169"/>
      <c r="AE70" s="169"/>
      <c r="AF70" s="169"/>
      <c r="AG70" s="169"/>
      <c r="AH70" s="169"/>
      <c r="AI70" s="169"/>
      <c r="AJ70" s="72"/>
      <c r="AK70" s="174"/>
      <c r="AL70" s="135"/>
      <c r="AM70" s="169"/>
      <c r="AN70" s="169"/>
      <c r="AO70" s="169"/>
      <c r="AP70" s="169"/>
      <c r="AQ70" s="169"/>
      <c r="AR70" s="169"/>
      <c r="AS70" s="169"/>
      <c r="AT70" s="72"/>
      <c r="AU70" s="174"/>
      <c r="AV70" s="135"/>
      <c r="AW70" s="169"/>
      <c r="AX70" s="169"/>
      <c r="AY70" s="169"/>
      <c r="AZ70" s="169"/>
      <c r="BA70" s="169"/>
      <c r="BB70" s="169"/>
      <c r="BC70" s="169"/>
      <c r="BD70" s="72"/>
      <c r="BE70" s="174"/>
      <c r="BF70" s="135"/>
      <c r="BG70" s="169"/>
      <c r="BH70" s="169"/>
      <c r="BI70" s="169"/>
      <c r="BJ70" s="169"/>
      <c r="BK70" s="169"/>
      <c r="BL70" s="169"/>
      <c r="BM70" s="169"/>
      <c r="BN70" s="72"/>
      <c r="BO70" s="174"/>
      <c r="BP70" s="135"/>
      <c r="BQ70" s="169"/>
      <c r="BR70" s="169"/>
      <c r="BS70" s="169"/>
      <c r="BT70" s="169"/>
      <c r="BU70" s="169"/>
      <c r="BV70" s="169"/>
      <c r="BW70" s="169"/>
    </row>
    <row r="71" spans="1:75" ht="15" customHeight="1" x14ac:dyDescent="0.2">
      <c r="A71" s="94"/>
      <c r="B71" s="95"/>
      <c r="C71" s="102"/>
      <c r="D71" s="103"/>
      <c r="E71" s="103"/>
      <c r="G71" s="172">
        <f>IF(G69=12,1,G69+1)</f>
        <v>9</v>
      </c>
      <c r="H71" s="167" t="s">
        <v>95</v>
      </c>
      <c r="I71" s="168"/>
      <c r="J71" s="168"/>
      <c r="K71" s="168"/>
      <c r="L71" s="168"/>
      <c r="M71" s="168"/>
      <c r="N71" s="168"/>
      <c r="O71" s="168"/>
      <c r="P71" s="72"/>
      <c r="Q71" s="172">
        <f>IF(Q69=12,1,Q69+1)</f>
        <v>9</v>
      </c>
      <c r="R71" s="167" t="s">
        <v>95</v>
      </c>
      <c r="S71" s="168"/>
      <c r="T71" s="168"/>
      <c r="U71" s="168"/>
      <c r="V71" s="168"/>
      <c r="W71" s="168"/>
      <c r="X71" s="168"/>
      <c r="Y71" s="168"/>
      <c r="Z71" s="72"/>
      <c r="AA71" s="172">
        <f>IF(AA69=12,1,AA69+1)</f>
        <v>9</v>
      </c>
      <c r="AB71" s="167" t="s">
        <v>95</v>
      </c>
      <c r="AC71" s="168"/>
      <c r="AD71" s="168"/>
      <c r="AE71" s="168"/>
      <c r="AF71" s="168"/>
      <c r="AG71" s="168"/>
      <c r="AH71" s="168"/>
      <c r="AI71" s="168"/>
      <c r="AJ71" s="72"/>
      <c r="AK71" s="172">
        <f>IF(AK69=12,1,AK69+1)</f>
        <v>9</v>
      </c>
      <c r="AL71" s="167" t="s">
        <v>95</v>
      </c>
      <c r="AM71" s="168"/>
      <c r="AN71" s="168"/>
      <c r="AO71" s="168"/>
      <c r="AP71" s="168"/>
      <c r="AQ71" s="168"/>
      <c r="AR71" s="168"/>
      <c r="AS71" s="168"/>
      <c r="AT71" s="72"/>
      <c r="AU71" s="172">
        <f>IF(AU69=12,1,AU69+1)</f>
        <v>9</v>
      </c>
      <c r="AV71" s="167" t="s">
        <v>95</v>
      </c>
      <c r="AW71" s="168"/>
      <c r="AX71" s="168"/>
      <c r="AY71" s="168"/>
      <c r="AZ71" s="168"/>
      <c r="BA71" s="168"/>
      <c r="BB71" s="168"/>
      <c r="BC71" s="168"/>
      <c r="BD71" s="72"/>
      <c r="BE71" s="172">
        <f>IF(BE69=12,1,BE69+1)</f>
        <v>9</v>
      </c>
      <c r="BF71" s="167" t="s">
        <v>95</v>
      </c>
      <c r="BG71" s="168"/>
      <c r="BH71" s="168"/>
      <c r="BI71" s="168"/>
      <c r="BJ71" s="168"/>
      <c r="BK71" s="168"/>
      <c r="BL71" s="168"/>
      <c r="BM71" s="168"/>
      <c r="BN71" s="72"/>
      <c r="BO71" s="172">
        <f>IF(BO69=12,1,BO69+1)</f>
        <v>9</v>
      </c>
      <c r="BP71" s="167" t="s">
        <v>95</v>
      </c>
      <c r="BQ71" s="168"/>
      <c r="BR71" s="168"/>
      <c r="BS71" s="168"/>
      <c r="BT71" s="168"/>
      <c r="BU71" s="168"/>
      <c r="BV71" s="168"/>
      <c r="BW71" s="168"/>
    </row>
    <row r="72" spans="1:75" ht="15" customHeight="1" x14ac:dyDescent="0.2">
      <c r="A72" s="94"/>
      <c r="B72" s="95"/>
      <c r="C72" s="102"/>
      <c r="D72" s="103"/>
      <c r="E72" s="103"/>
      <c r="G72" s="176"/>
      <c r="H72" s="170"/>
      <c r="I72" s="171"/>
      <c r="J72" s="171"/>
      <c r="K72" s="171"/>
      <c r="L72" s="171"/>
      <c r="M72" s="171"/>
      <c r="N72" s="171"/>
      <c r="O72" s="171"/>
      <c r="P72" s="72"/>
      <c r="Q72" s="176"/>
      <c r="R72" s="170"/>
      <c r="S72" s="171"/>
      <c r="T72" s="171"/>
      <c r="U72" s="171"/>
      <c r="V72" s="171"/>
      <c r="W72" s="171"/>
      <c r="X72" s="171"/>
      <c r="Y72" s="171"/>
      <c r="Z72" s="72"/>
      <c r="AA72" s="176"/>
      <c r="AB72" s="170"/>
      <c r="AC72" s="171"/>
      <c r="AD72" s="171"/>
      <c r="AE72" s="171"/>
      <c r="AF72" s="171"/>
      <c r="AG72" s="171"/>
      <c r="AH72" s="171"/>
      <c r="AI72" s="171"/>
      <c r="AJ72" s="72"/>
      <c r="AK72" s="176"/>
      <c r="AL72" s="170"/>
      <c r="AM72" s="171"/>
      <c r="AN72" s="171"/>
      <c r="AO72" s="171"/>
      <c r="AP72" s="171"/>
      <c r="AQ72" s="171"/>
      <c r="AR72" s="171"/>
      <c r="AS72" s="171"/>
      <c r="AT72" s="72"/>
      <c r="AU72" s="176"/>
      <c r="AV72" s="170"/>
      <c r="AW72" s="171"/>
      <c r="AX72" s="171"/>
      <c r="AY72" s="171"/>
      <c r="AZ72" s="171"/>
      <c r="BA72" s="171"/>
      <c r="BB72" s="171"/>
      <c r="BC72" s="171"/>
      <c r="BD72" s="72"/>
      <c r="BE72" s="176"/>
      <c r="BF72" s="170"/>
      <c r="BG72" s="171"/>
      <c r="BH72" s="171"/>
      <c r="BI72" s="171"/>
      <c r="BJ72" s="171"/>
      <c r="BK72" s="171"/>
      <c r="BL72" s="171"/>
      <c r="BM72" s="171"/>
      <c r="BN72" s="72"/>
      <c r="BO72" s="176"/>
      <c r="BP72" s="170"/>
      <c r="BQ72" s="171"/>
      <c r="BR72" s="171"/>
      <c r="BS72" s="171"/>
      <c r="BT72" s="171"/>
      <c r="BU72" s="171"/>
      <c r="BV72" s="171"/>
      <c r="BW72" s="171"/>
    </row>
    <row r="73" spans="1:75" ht="15" customHeight="1" x14ac:dyDescent="0.2"/>
  </sheetData>
  <mergeCells count="189">
    <mergeCell ref="AK2:AQ2"/>
    <mergeCell ref="BE2:BK2"/>
    <mergeCell ref="J4:K4"/>
    <mergeCell ref="A6:E7"/>
    <mergeCell ref="I6:O6"/>
    <mergeCell ref="R6:X6"/>
    <mergeCell ref="AA6:AI6"/>
    <mergeCell ref="AK6:BC6"/>
    <mergeCell ref="BE6:BW6"/>
    <mergeCell ref="AA7:AC7"/>
    <mergeCell ref="AD7:AI7"/>
    <mergeCell ref="BF7:BG7"/>
    <mergeCell ref="BH7:BI7"/>
    <mergeCell ref="BJ7:BK7"/>
    <mergeCell ref="BL7:BM7"/>
    <mergeCell ref="BP7:BQ7"/>
    <mergeCell ref="BR7:BS7"/>
    <mergeCell ref="BT7:BU7"/>
    <mergeCell ref="BV7:BW7"/>
    <mergeCell ref="A2:I2"/>
    <mergeCell ref="D4:E4"/>
    <mergeCell ref="BV8:BW8"/>
    <mergeCell ref="AA9:AC9"/>
    <mergeCell ref="AD9:AI9"/>
    <mergeCell ref="BF9:BG9"/>
    <mergeCell ref="BH9:BI9"/>
    <mergeCell ref="BJ9:BK9"/>
    <mergeCell ref="BL9:BM9"/>
    <mergeCell ref="BP9:BQ9"/>
    <mergeCell ref="BR9:BS9"/>
    <mergeCell ref="BT9:BU9"/>
    <mergeCell ref="BV9:BW9"/>
    <mergeCell ref="AA8:AC8"/>
    <mergeCell ref="AD8:AI8"/>
    <mergeCell ref="BF8:BG8"/>
    <mergeCell ref="BH8:BI8"/>
    <mergeCell ref="BJ8:BK8"/>
    <mergeCell ref="BL8:BM8"/>
    <mergeCell ref="BP8:BQ8"/>
    <mergeCell ref="BR8:BS8"/>
    <mergeCell ref="BT8:BU8"/>
    <mergeCell ref="BV10:BW10"/>
    <mergeCell ref="AA11:AC11"/>
    <mergeCell ref="AD11:AI11"/>
    <mergeCell ref="BF11:BG11"/>
    <mergeCell ref="BH11:BI11"/>
    <mergeCell ref="BJ11:BK11"/>
    <mergeCell ref="BL11:BM11"/>
    <mergeCell ref="BP11:BQ11"/>
    <mergeCell ref="BR11:BS11"/>
    <mergeCell ref="AA10:AC10"/>
    <mergeCell ref="AD10:AI10"/>
    <mergeCell ref="BF10:BG10"/>
    <mergeCell ref="BH10:BI10"/>
    <mergeCell ref="BJ10:BK10"/>
    <mergeCell ref="BL10:BM10"/>
    <mergeCell ref="BP10:BQ10"/>
    <mergeCell ref="BR10:BS10"/>
    <mergeCell ref="BT10:BU10"/>
    <mergeCell ref="BT11:BU11"/>
    <mergeCell ref="BV11:BW11"/>
    <mergeCell ref="AA12:AC12"/>
    <mergeCell ref="AD12:AI12"/>
    <mergeCell ref="BF12:BG12"/>
    <mergeCell ref="BH12:BI12"/>
    <mergeCell ref="BJ12:BK12"/>
    <mergeCell ref="BL12:BM12"/>
    <mergeCell ref="BP12:BQ12"/>
    <mergeCell ref="BR12:BS12"/>
    <mergeCell ref="Q15:Y15"/>
    <mergeCell ref="AA15:AI15"/>
    <mergeCell ref="AK15:AS15"/>
    <mergeCell ref="AU15:BC15"/>
    <mergeCell ref="BE15:BM15"/>
    <mergeCell ref="BO15:BW15"/>
    <mergeCell ref="BT12:BU12"/>
    <mergeCell ref="BV12:BW12"/>
    <mergeCell ref="AA13:AB13"/>
    <mergeCell ref="Q14:Y14"/>
    <mergeCell ref="AA14:AI14"/>
    <mergeCell ref="AK14:AS14"/>
    <mergeCell ref="AU14:BC14"/>
    <mergeCell ref="BE14:BM14"/>
    <mergeCell ref="BO14:BW14"/>
    <mergeCell ref="A58:B58"/>
    <mergeCell ref="BO16:BW16"/>
    <mergeCell ref="G17:O17"/>
    <mergeCell ref="Q17:Y17"/>
    <mergeCell ref="AA17:AI17"/>
    <mergeCell ref="AK17:AS17"/>
    <mergeCell ref="AU17:BC17"/>
    <mergeCell ref="BE17:BM17"/>
    <mergeCell ref="BO17:BW17"/>
    <mergeCell ref="G16:O16"/>
    <mergeCell ref="Q16:Y16"/>
    <mergeCell ref="AA16:AI16"/>
    <mergeCell ref="AK16:AS16"/>
    <mergeCell ref="AU16:BC16"/>
    <mergeCell ref="BE16:BM16"/>
    <mergeCell ref="A49:B49"/>
    <mergeCell ref="A47:B47"/>
    <mergeCell ref="A48:B48"/>
    <mergeCell ref="A53:B53"/>
    <mergeCell ref="A54:B54"/>
    <mergeCell ref="G18:O18"/>
    <mergeCell ref="A46:B46"/>
    <mergeCell ref="A27:B27"/>
    <mergeCell ref="A37:B37"/>
    <mergeCell ref="A38:B38"/>
    <mergeCell ref="A39:B39"/>
    <mergeCell ref="A40:B40"/>
    <mergeCell ref="A55:B55"/>
    <mergeCell ref="A56:B56"/>
    <mergeCell ref="A57:B57"/>
    <mergeCell ref="BO18:BW18"/>
    <mergeCell ref="BO19:BW19"/>
    <mergeCell ref="BO20:BW20"/>
    <mergeCell ref="Q18:Y18"/>
    <mergeCell ref="Q19:Y19"/>
    <mergeCell ref="Q20:Y20"/>
    <mergeCell ref="AA18:AI18"/>
    <mergeCell ref="AA19:AI19"/>
    <mergeCell ref="AA20:AI20"/>
    <mergeCell ref="AK18:AS18"/>
    <mergeCell ref="AK19:AS19"/>
    <mergeCell ref="AK20:AS20"/>
    <mergeCell ref="BE18:BM18"/>
    <mergeCell ref="BE19:BM19"/>
    <mergeCell ref="BE20:BM20"/>
    <mergeCell ref="C43:D43"/>
    <mergeCell ref="C44:D44"/>
    <mergeCell ref="C45:D45"/>
    <mergeCell ref="C46:D46"/>
    <mergeCell ref="C27:D27"/>
    <mergeCell ref="C37:D37"/>
    <mergeCell ref="C38:D38"/>
    <mergeCell ref="C39:D39"/>
    <mergeCell ref="C40:D40"/>
    <mergeCell ref="G19:O19"/>
    <mergeCell ref="G20:O20"/>
    <mergeCell ref="C26:D26"/>
    <mergeCell ref="A34:B34"/>
    <mergeCell ref="C34:D34"/>
    <mergeCell ref="C55:D55"/>
    <mergeCell ref="C56:D56"/>
    <mergeCell ref="C57:D57"/>
    <mergeCell ref="C58:D58"/>
    <mergeCell ref="AU18:BC18"/>
    <mergeCell ref="AU19:BC19"/>
    <mergeCell ref="AU20:BC20"/>
    <mergeCell ref="C47:D47"/>
    <mergeCell ref="C48:D48"/>
    <mergeCell ref="C49:D49"/>
    <mergeCell ref="C53:D53"/>
    <mergeCell ref="C54:D54"/>
    <mergeCell ref="A50:B50"/>
    <mergeCell ref="C50:D50"/>
    <mergeCell ref="A51:B51"/>
    <mergeCell ref="C51:D51"/>
    <mergeCell ref="A52:B52"/>
    <mergeCell ref="C52:D52"/>
    <mergeCell ref="A26:B26"/>
    <mergeCell ref="A43:B43"/>
    <mergeCell ref="A44:B44"/>
    <mergeCell ref="A45:B45"/>
    <mergeCell ref="G15:O15"/>
    <mergeCell ref="C14:E14"/>
    <mergeCell ref="G14:O14"/>
    <mergeCell ref="A8:E9"/>
    <mergeCell ref="A41:B41"/>
    <mergeCell ref="C41:D41"/>
    <mergeCell ref="A42:B42"/>
    <mergeCell ref="C42:D42"/>
    <mergeCell ref="A35:B35"/>
    <mergeCell ref="C35:D35"/>
    <mergeCell ref="A36:B36"/>
    <mergeCell ref="C36:D36"/>
    <mergeCell ref="A28:B28"/>
    <mergeCell ref="C28:D28"/>
    <mergeCell ref="A29:B29"/>
    <mergeCell ref="C29:D29"/>
    <mergeCell ref="A30:B30"/>
    <mergeCell ref="C30:D30"/>
    <mergeCell ref="A31:B31"/>
    <mergeCell ref="C31:D31"/>
    <mergeCell ref="A32:B32"/>
    <mergeCell ref="C32:D32"/>
    <mergeCell ref="A33:B33"/>
    <mergeCell ref="C33:D33"/>
  </mergeCells>
  <conditionalFormatting sqref="I8:O13 R8:X13">
    <cfRule type="expression" dxfId="13" priority="3">
      <formula>NOT(ISERROR(MATCH(I8,$AA$7:$AA$12,0)))</formula>
    </cfRule>
    <cfRule type="cellIs" dxfId="12" priority="4" operator="between">
      <formula>$D$4</formula>
      <formula>$D$4+6</formula>
    </cfRule>
    <cfRule type="expression" dxfId="11" priority="5" stopIfTrue="1">
      <formula>AND(NOT(I8=""),NOT(ISERROR(MATCH(I8,events_1,0))))</formula>
    </cfRule>
  </conditionalFormatting>
  <hyperlinks>
    <hyperlink ref="A2" r:id="rId1" display="More Calendars" xr:uid="{00000000-0004-0000-0200-000000000000}"/>
    <hyperlink ref="A2:I2" r:id="rId2" display="Personal Planner Template" xr:uid="{00000000-0004-0000-0200-000001000000}"/>
  </hyperlinks>
  <printOptions horizontalCentered="1"/>
  <pageMargins left="0.5" right="0.5" top="0.35" bottom="0.25" header="0.25" footer="0.25"/>
  <pageSetup scale="77" fitToWidth="2" orientation="portrait" r:id="rId3"/>
  <headerFooter>
    <oddFooter>&amp;L&amp;8&amp;K01+049© 2015 Vertex42 LLC&amp;R&amp;8&amp;K01+049https://www.vertex42.com/calendars/weekly-planner.html</oddFooter>
  </headerFooter>
  <colBreaks count="1" manualBreakCount="1">
    <brk id="36" max="1048575" man="1"/>
  </colBreaks>
  <drawing r:id="rId4"/>
  <extLst>
    <ext xmlns:x14="http://schemas.microsoft.com/office/spreadsheetml/2009/9/main" uri="{78C0D931-6437-407d-A8EE-F0AAD7539E65}">
      <x14:conditionalFormattings>
        <x14:conditionalFormatting xmlns:xm="http://schemas.microsoft.com/office/excel/2006/main">
          <x14:cfRule type="expression" priority="1" id="{62D892C9-7770-4920-8255-70A4C8E29F1F}">
            <xm:f>MATCH(G15,Events!$A$12:$A$136,0)</xm:f>
            <x14:dxf>
              <font>
                <color theme="5"/>
              </font>
            </x14:dxf>
          </x14:cfRule>
          <xm:sqref>G15:O20 Q15:Y20 AA15:AI20 AK15:AS20 AU15:BC20 BE15:BM20 BO15:BW20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9"/>
  <sheetViews>
    <sheetView showGridLines="0" workbookViewId="0">
      <selection activeCell="B3" sqref="B3"/>
    </sheetView>
  </sheetViews>
  <sheetFormatPr defaultRowHeight="12.75" x14ac:dyDescent="0.2"/>
  <cols>
    <col min="1" max="1" width="3.7109375" customWidth="1"/>
    <col min="2" max="2" width="10.42578125" customWidth="1"/>
    <col min="3" max="3" width="3.7109375" customWidth="1"/>
    <col min="4" max="4" width="10.42578125" customWidth="1"/>
    <col min="5" max="5" width="3.7109375" customWidth="1"/>
    <col min="6" max="6" width="10.42578125" customWidth="1"/>
    <col min="7" max="7" width="3.7109375" customWidth="1"/>
    <col min="8" max="8" width="10.42578125" customWidth="1"/>
    <col min="9" max="9" width="3.7109375" customWidth="1"/>
    <col min="10" max="10" width="10.42578125" customWidth="1"/>
    <col min="11" max="11" width="3.7109375" customWidth="1"/>
    <col min="12" max="12" width="10.42578125" customWidth="1"/>
    <col min="13" max="13" width="3.7109375" customWidth="1"/>
    <col min="14" max="14" width="10.42578125" customWidth="1"/>
  </cols>
  <sheetData>
    <row r="1" spans="1:14" s="1" customFormat="1" ht="24.75" customHeight="1" x14ac:dyDescent="0.2">
      <c r="A1" s="162" t="s">
        <v>115</v>
      </c>
      <c r="B1" s="49"/>
      <c r="C1" s="49"/>
      <c r="D1" s="49"/>
      <c r="E1" s="49"/>
      <c r="F1" s="49"/>
      <c r="G1" s="49"/>
      <c r="H1" s="49"/>
      <c r="I1" s="49"/>
      <c r="J1" s="49"/>
      <c r="K1" s="49"/>
      <c r="L1" s="49"/>
      <c r="M1" s="49"/>
      <c r="N1" s="49"/>
    </row>
    <row r="2" spans="1:14" ht="15" x14ac:dyDescent="0.2">
      <c r="A2" s="76"/>
      <c r="B2" s="6" t="s">
        <v>1</v>
      </c>
      <c r="C2" s="5"/>
      <c r="D2" s="6" t="s">
        <v>0</v>
      </c>
      <c r="E2" s="5"/>
      <c r="F2" s="6" t="s">
        <v>6</v>
      </c>
      <c r="G2" s="5"/>
      <c r="H2" s="5"/>
      <c r="I2" s="5"/>
      <c r="J2" s="5"/>
      <c r="K2" s="5"/>
      <c r="L2" s="5"/>
      <c r="M2" s="5"/>
      <c r="N2" s="77" t="s">
        <v>146</v>
      </c>
    </row>
    <row r="3" spans="1:14" ht="15.75" customHeight="1" x14ac:dyDescent="0.2">
      <c r="A3" s="76"/>
      <c r="B3" s="249">
        <f>Blank!D10</f>
        <v>2020</v>
      </c>
      <c r="C3" s="5"/>
      <c r="D3" s="9">
        <v>2</v>
      </c>
      <c r="E3" s="5"/>
      <c r="F3" s="9">
        <v>1</v>
      </c>
      <c r="G3" s="78" t="s">
        <v>101</v>
      </c>
      <c r="H3" s="5"/>
      <c r="I3" s="5"/>
      <c r="J3" s="5"/>
      <c r="K3" s="5"/>
      <c r="L3" s="5"/>
      <c r="M3" s="5"/>
      <c r="N3" s="8" t="s">
        <v>112</v>
      </c>
    </row>
    <row r="4" spans="1:14" ht="8.25" customHeight="1" x14ac:dyDescent="0.2">
      <c r="A4" s="5"/>
      <c r="B4" s="5"/>
      <c r="C4" s="5"/>
      <c r="D4" s="5"/>
      <c r="E4" s="5"/>
      <c r="F4" s="5"/>
      <c r="G4" s="5"/>
      <c r="H4" s="5"/>
      <c r="I4" s="5"/>
      <c r="J4" s="5"/>
      <c r="K4" s="5"/>
      <c r="L4" s="5"/>
      <c r="M4" s="5"/>
      <c r="N4" s="7"/>
    </row>
    <row r="5" spans="1:14" s="2" customFormat="1" ht="38.450000000000003" customHeight="1" x14ac:dyDescent="0.2">
      <c r="A5" s="300">
        <f>DATE(B3,D3,1)</f>
        <v>43862</v>
      </c>
      <c r="B5" s="300"/>
      <c r="C5" s="300"/>
      <c r="D5" s="300"/>
      <c r="E5" s="300"/>
      <c r="F5" s="300"/>
      <c r="G5" s="300"/>
      <c r="H5" s="300"/>
      <c r="I5" s="301"/>
      <c r="J5" s="301"/>
      <c r="K5" s="301"/>
      <c r="L5" s="301"/>
      <c r="M5" s="301"/>
      <c r="N5" s="301"/>
    </row>
    <row r="6" spans="1:14" s="2" customFormat="1" ht="18" customHeight="1" x14ac:dyDescent="0.2">
      <c r="A6" s="307">
        <f>A7</f>
        <v>43856</v>
      </c>
      <c r="B6" s="302"/>
      <c r="C6" s="302">
        <f>C7</f>
        <v>43857</v>
      </c>
      <c r="D6" s="302"/>
      <c r="E6" s="302">
        <f>E7</f>
        <v>43858</v>
      </c>
      <c r="F6" s="302"/>
      <c r="G6" s="302">
        <f>G7</f>
        <v>43859</v>
      </c>
      <c r="H6" s="302"/>
      <c r="I6" s="302">
        <f>I7</f>
        <v>43860</v>
      </c>
      <c r="J6" s="302"/>
      <c r="K6" s="302">
        <f>K7</f>
        <v>43861</v>
      </c>
      <c r="L6" s="302"/>
      <c r="M6" s="302">
        <f>M7</f>
        <v>43862</v>
      </c>
      <c r="N6" s="303"/>
    </row>
    <row r="7" spans="1:14" s="2" customFormat="1" ht="15.75" x14ac:dyDescent="0.2">
      <c r="A7" s="146">
        <f>$A$5-(WEEKDAY($A$5,1)-($F$3-1))-IF((WEEKDAY($A$5,1)-($F$3-1))&lt;=0,7,0)+1</f>
        <v>43856</v>
      </c>
      <c r="B7" s="147"/>
      <c r="C7" s="146">
        <f>A7+1</f>
        <v>43857</v>
      </c>
      <c r="D7" s="148"/>
      <c r="E7" s="146">
        <f t="shared" ref="E7" si="0">C7+1</f>
        <v>43858</v>
      </c>
      <c r="F7" s="147"/>
      <c r="G7" s="146">
        <f t="shared" ref="G7" si="1">E7+1</f>
        <v>43859</v>
      </c>
      <c r="H7" s="148"/>
      <c r="I7" s="146">
        <f t="shared" ref="I7" si="2">G7+1</f>
        <v>43860</v>
      </c>
      <c r="J7" s="148"/>
      <c r="K7" s="146">
        <f t="shared" ref="K7" si="3">I7+1</f>
        <v>43861</v>
      </c>
      <c r="L7" s="148"/>
      <c r="M7" s="146">
        <f t="shared" ref="M7" si="4">K7+1</f>
        <v>43862</v>
      </c>
      <c r="N7" s="148"/>
    </row>
    <row r="8" spans="1:14" s="2" customFormat="1" x14ac:dyDescent="0.2">
      <c r="A8" s="304" t="str">
        <f>IF(A7="","",IFERROR(INDEX(events,MATCH(A7,events_1,0)),""))</f>
        <v/>
      </c>
      <c r="B8" s="305"/>
      <c r="C8" s="304" t="str">
        <f>IF(C7="","",IFERROR(INDEX(events,MATCH(C7,events_1,0)),""))</f>
        <v/>
      </c>
      <c r="D8" s="306"/>
      <c r="E8" s="304" t="str">
        <f>IF(E7="","",IFERROR(INDEX(events,MATCH(E7,events_1,0)),""))</f>
        <v/>
      </c>
      <c r="F8" s="305"/>
      <c r="G8" s="304" t="str">
        <f>IF(G7="","",IFERROR(INDEX(events,MATCH(G7,events_1,0)),""))</f>
        <v/>
      </c>
      <c r="H8" s="306"/>
      <c r="I8" s="304" t="str">
        <f>IF(I7="","",IFERROR(INDEX(events,MATCH(I7,events_1,0)),""))</f>
        <v/>
      </c>
      <c r="J8" s="306"/>
      <c r="K8" s="304" t="str">
        <f>IF(K7="","",IFERROR(INDEX(events,MATCH(K7,events_1,0)),""))</f>
        <v/>
      </c>
      <c r="L8" s="306"/>
      <c r="M8" s="304" t="str">
        <f>IF(M7="","",IFERROR(INDEX(events,MATCH(M7,events_1,0)),""))</f>
        <v/>
      </c>
      <c r="N8" s="306"/>
    </row>
    <row r="9" spans="1:14" s="2" customFormat="1" x14ac:dyDescent="0.2">
      <c r="A9" s="304" t="str">
        <f>IF(A7="","",IFERROR(INDEX(events,MATCH(A7,events_2,0)),""))</f>
        <v/>
      </c>
      <c r="B9" s="305"/>
      <c r="C9" s="304" t="str">
        <f>IF(C7="","",IFERROR(INDEX(events,MATCH(C7,events_2,0)),""))</f>
        <v/>
      </c>
      <c r="D9" s="306"/>
      <c r="E9" s="304" t="str">
        <f>IF(E7="","",IFERROR(INDEX(events,MATCH(E7,events_2,0)),""))</f>
        <v/>
      </c>
      <c r="F9" s="305"/>
      <c r="G9" s="304" t="str">
        <f>IF(G7="","",IFERROR(INDEX(events,MATCH(G7,events_2,0)),""))</f>
        <v/>
      </c>
      <c r="H9" s="306"/>
      <c r="I9" s="304" t="str">
        <f>IF(I7="","",IFERROR(INDEX(events,MATCH(I7,events_2,0)),""))</f>
        <v/>
      </c>
      <c r="J9" s="306"/>
      <c r="K9" s="304" t="str">
        <f>IF(K7="","",IFERROR(INDEX(events,MATCH(K7,events_2,0)),""))</f>
        <v/>
      </c>
      <c r="L9" s="306"/>
      <c r="M9" s="304" t="str">
        <f>IF(M7="","",IFERROR(INDEX(events,MATCH(M7,events_2,0)),""))</f>
        <v/>
      </c>
      <c r="N9" s="306"/>
    </row>
    <row r="10" spans="1:14" s="2" customFormat="1" x14ac:dyDescent="0.2">
      <c r="A10" s="304" t="str">
        <f>IF(A7="","",IFERROR(INDEX(events,MATCH(A7,events_3,0)),""))</f>
        <v/>
      </c>
      <c r="B10" s="305"/>
      <c r="C10" s="304" t="str">
        <f>IF(C7="","",IFERROR(INDEX(events,MATCH(C7,events_3,0)),""))</f>
        <v/>
      </c>
      <c r="D10" s="306"/>
      <c r="E10" s="304" t="str">
        <f>IF(E7="","",IFERROR(INDEX(events,MATCH(E7,events_3,0)),""))</f>
        <v/>
      </c>
      <c r="F10" s="305"/>
      <c r="G10" s="304" t="str">
        <f>IF(G7="","",IFERROR(INDEX(events,MATCH(G7,events_3,0)),""))</f>
        <v/>
      </c>
      <c r="H10" s="306"/>
      <c r="I10" s="304" t="str">
        <f>IF(I7="","",IFERROR(INDEX(events,MATCH(I7,events_3,0)),""))</f>
        <v/>
      </c>
      <c r="J10" s="306"/>
      <c r="K10" s="304" t="str">
        <f>IF(K7="","",IFERROR(INDEX(events,MATCH(K7,events_3,0)),""))</f>
        <v/>
      </c>
      <c r="L10" s="306"/>
      <c r="M10" s="304" t="str">
        <f>IF(M7="","",IFERROR(INDEX(events,MATCH(M7,events_3,0)),""))</f>
        <v/>
      </c>
      <c r="N10" s="306"/>
    </row>
    <row r="11" spans="1:14" s="2" customFormat="1" x14ac:dyDescent="0.2">
      <c r="A11" s="304" t="str">
        <f>IF(A7="","",IFERROR(INDEX(events,MATCH(A7,events_4,0)),""))</f>
        <v/>
      </c>
      <c r="B11" s="305"/>
      <c r="C11" s="304" t="str">
        <f>IF(C7="","",IFERROR(INDEX(events,MATCH(C7,events_4,0)),""))</f>
        <v/>
      </c>
      <c r="D11" s="306"/>
      <c r="E11" s="304" t="str">
        <f>IF(E7="","",IFERROR(INDEX(events,MATCH(E7,events_4,0)),""))</f>
        <v/>
      </c>
      <c r="F11" s="305"/>
      <c r="G11" s="304" t="str">
        <f>IF(G7="","",IFERROR(INDEX(events,MATCH(G7,events_4,0)),""))</f>
        <v/>
      </c>
      <c r="H11" s="306"/>
      <c r="I11" s="304" t="str">
        <f>IF(I7="","",IFERROR(INDEX(events,MATCH(I7,events_4,0)),""))</f>
        <v/>
      </c>
      <c r="J11" s="306"/>
      <c r="K11" s="304" t="str">
        <f>IF(K7="","",IFERROR(INDEX(events,MATCH(K7,events_4,0)),""))</f>
        <v/>
      </c>
      <c r="L11" s="306"/>
      <c r="M11" s="304" t="str">
        <f>IF(M7="","",IFERROR(INDEX(events,MATCH(M7,events_4,0)),""))</f>
        <v/>
      </c>
      <c r="N11" s="306"/>
    </row>
    <row r="12" spans="1:14" s="2" customFormat="1" x14ac:dyDescent="0.2">
      <c r="A12" s="304" t="str">
        <f>IF(A7="","",IFERROR(INDEX(events,MATCH(A7,events_5,0)),""))</f>
        <v/>
      </c>
      <c r="B12" s="305"/>
      <c r="C12" s="304" t="str">
        <f>IF(C7="","",IFERROR(INDEX(events,MATCH(C7,events_5,0)),""))</f>
        <v/>
      </c>
      <c r="D12" s="306"/>
      <c r="E12" s="304" t="str">
        <f>IF(E7="","",IFERROR(INDEX(events,MATCH(E7,events_5,0)),""))</f>
        <v/>
      </c>
      <c r="F12" s="305"/>
      <c r="G12" s="304" t="str">
        <f>IF(G7="","",IFERROR(INDEX(events,MATCH(G7,events_5,0)),""))</f>
        <v/>
      </c>
      <c r="H12" s="306"/>
      <c r="I12" s="304" t="str">
        <f>IF(I7="","",IFERROR(INDEX(events,MATCH(I7,events_5,0)),""))</f>
        <v/>
      </c>
      <c r="J12" s="306"/>
      <c r="K12" s="304" t="str">
        <f>IF(K7="","",IFERROR(INDEX(events,MATCH(K7,events_5,0)),""))</f>
        <v/>
      </c>
      <c r="L12" s="306"/>
      <c r="M12" s="304" t="str">
        <f>IF(M7="","",IFERROR(INDEX(events,MATCH(M7,events_5,0)),""))</f>
        <v/>
      </c>
      <c r="N12" s="306"/>
    </row>
    <row r="13" spans="1:14" s="2" customFormat="1" x14ac:dyDescent="0.2">
      <c r="A13" s="308" t="str">
        <f>IF(A7="","",IFERROR(INDEX(events,MATCH(A7,events_6,0)),""))</f>
        <v/>
      </c>
      <c r="B13" s="309"/>
      <c r="C13" s="308" t="str">
        <f>IF(C7="","",IFERROR(INDEX(events,MATCH(C7,events_6,0)),""))</f>
        <v/>
      </c>
      <c r="D13" s="310"/>
      <c r="E13" s="308" t="str">
        <f>IF(E7="","",IFERROR(INDEX(events,MATCH(E7,events_6,0)),""))</f>
        <v/>
      </c>
      <c r="F13" s="309"/>
      <c r="G13" s="308" t="str">
        <f>IF(G7="","",IFERROR(INDEX(events,MATCH(G7,events_6,0)),""))</f>
        <v/>
      </c>
      <c r="H13" s="310"/>
      <c r="I13" s="308" t="str">
        <f>IF(I7="","",IFERROR(INDEX(events,MATCH(I7,events_6,0)),""))</f>
        <v/>
      </c>
      <c r="J13" s="310"/>
      <c r="K13" s="308" t="str">
        <f>IF(K7="","",IFERROR(INDEX(events,MATCH(K7,events_6,0)),""))</f>
        <v/>
      </c>
      <c r="L13" s="310"/>
      <c r="M13" s="308" t="str">
        <f>IF(M7="","",IFERROR(INDEX(events,MATCH(M7,events_6,0)),""))</f>
        <v/>
      </c>
      <c r="N13" s="310"/>
    </row>
    <row r="14" spans="1:14" s="2" customFormat="1" ht="15.75" x14ac:dyDescent="0.2">
      <c r="A14" s="146">
        <f>M7+1</f>
        <v>43863</v>
      </c>
      <c r="B14" s="148"/>
      <c r="C14" s="146">
        <f>A14+1</f>
        <v>43864</v>
      </c>
      <c r="D14" s="148"/>
      <c r="E14" s="146">
        <f t="shared" ref="E14" si="5">C14+1</f>
        <v>43865</v>
      </c>
      <c r="F14" s="148"/>
      <c r="G14" s="146">
        <f t="shared" ref="G14" si="6">E14+1</f>
        <v>43866</v>
      </c>
      <c r="H14" s="148"/>
      <c r="I14" s="146">
        <f t="shared" ref="I14" si="7">G14+1</f>
        <v>43867</v>
      </c>
      <c r="J14" s="148"/>
      <c r="K14" s="146">
        <f t="shared" ref="K14" si="8">I14+1</f>
        <v>43868</v>
      </c>
      <c r="L14" s="148"/>
      <c r="M14" s="146">
        <f t="shared" ref="M14" si="9">K14+1</f>
        <v>43869</v>
      </c>
      <c r="N14" s="148"/>
    </row>
    <row r="15" spans="1:14" s="2" customFormat="1" x14ac:dyDescent="0.2">
      <c r="A15" s="304" t="str">
        <f>IF(A14="","",IFERROR(INDEX(events,MATCH(A14,events_1,0)),""))</f>
        <v>Groundhog Day</v>
      </c>
      <c r="B15" s="306"/>
      <c r="C15" s="304" t="str">
        <f>IF(C14="","",IFERROR(INDEX(events,MATCH(C14,events_1,0)),""))</f>
        <v/>
      </c>
      <c r="D15" s="306"/>
      <c r="E15" s="304" t="str">
        <f>IF(E14="","",IFERROR(INDEX(events,MATCH(E14,events_1,0)),""))</f>
        <v/>
      </c>
      <c r="F15" s="306"/>
      <c r="G15" s="304" t="str">
        <f>IF(G14="","",IFERROR(INDEX(events,MATCH(G14,events_1,0)),""))</f>
        <v/>
      </c>
      <c r="H15" s="306"/>
      <c r="I15" s="304" t="str">
        <f>IF(I14="","",IFERROR(INDEX(events,MATCH(I14,events_1,0)),""))</f>
        <v/>
      </c>
      <c r="J15" s="306"/>
      <c r="K15" s="304" t="str">
        <f>IF(K14="","",IFERROR(INDEX(events,MATCH(K14,events_1,0)),""))</f>
        <v/>
      </c>
      <c r="L15" s="306"/>
      <c r="M15" s="304" t="str">
        <f>IF(M14="","",IFERROR(INDEX(events,MATCH(M14,events_1,0)),""))</f>
        <v/>
      </c>
      <c r="N15" s="306"/>
    </row>
    <row r="16" spans="1:14" s="2" customFormat="1" x14ac:dyDescent="0.2">
      <c r="A16" s="304" t="str">
        <f>IF(A14="","",IFERROR(INDEX(events,MATCH(A14,events_2,0)),""))</f>
        <v/>
      </c>
      <c r="B16" s="306"/>
      <c r="C16" s="304" t="str">
        <f>IF(C14="","",IFERROR(INDEX(events,MATCH(C14,events_2,0)),""))</f>
        <v/>
      </c>
      <c r="D16" s="306"/>
      <c r="E16" s="304" t="str">
        <f>IF(E14="","",IFERROR(INDEX(events,MATCH(E14,events_2,0)),""))</f>
        <v/>
      </c>
      <c r="F16" s="306"/>
      <c r="G16" s="304" t="str">
        <f>IF(G14="","",IFERROR(INDEX(events,MATCH(G14,events_2,0)),""))</f>
        <v/>
      </c>
      <c r="H16" s="306"/>
      <c r="I16" s="304" t="str">
        <f>IF(I14="","",IFERROR(INDEX(events,MATCH(I14,events_2,0)),""))</f>
        <v/>
      </c>
      <c r="J16" s="306"/>
      <c r="K16" s="304" t="str">
        <f>IF(K14="","",IFERROR(INDEX(events,MATCH(K14,events_2,0)),""))</f>
        <v/>
      </c>
      <c r="L16" s="306"/>
      <c r="M16" s="304" t="str">
        <f>IF(M14="","",IFERROR(INDEX(events,MATCH(M14,events_2,0)),""))</f>
        <v/>
      </c>
      <c r="N16" s="306"/>
    </row>
    <row r="17" spans="1:14" s="2" customFormat="1" x14ac:dyDescent="0.2">
      <c r="A17" s="304" t="str">
        <f>IF(A14="","",IFERROR(INDEX(events,MATCH(A14,events_3,0)),""))</f>
        <v/>
      </c>
      <c r="B17" s="306"/>
      <c r="C17" s="304" t="str">
        <f>IF(C14="","",IFERROR(INDEX(events,MATCH(C14,events_3,0)),""))</f>
        <v/>
      </c>
      <c r="D17" s="306"/>
      <c r="E17" s="304" t="str">
        <f>IF(E14="","",IFERROR(INDEX(events,MATCH(E14,events_3,0)),""))</f>
        <v/>
      </c>
      <c r="F17" s="306"/>
      <c r="G17" s="304" t="str">
        <f>IF(G14="","",IFERROR(INDEX(events,MATCH(G14,events_3,0)),""))</f>
        <v/>
      </c>
      <c r="H17" s="306"/>
      <c r="I17" s="304" t="str">
        <f>IF(I14="","",IFERROR(INDEX(events,MATCH(I14,events_3,0)),""))</f>
        <v/>
      </c>
      <c r="J17" s="306"/>
      <c r="K17" s="304" t="str">
        <f>IF(K14="","",IFERROR(INDEX(events,MATCH(K14,events_3,0)),""))</f>
        <v/>
      </c>
      <c r="L17" s="306"/>
      <c r="M17" s="304" t="str">
        <f>IF(M14="","",IFERROR(INDEX(events,MATCH(M14,events_3,0)),""))</f>
        <v/>
      </c>
      <c r="N17" s="306"/>
    </row>
    <row r="18" spans="1:14" s="2" customFormat="1" x14ac:dyDescent="0.2">
      <c r="A18" s="304" t="str">
        <f>IF(A14="","",IFERROR(INDEX(events,MATCH(A14,events_4,0)),""))</f>
        <v/>
      </c>
      <c r="B18" s="306"/>
      <c r="C18" s="304" t="str">
        <f>IF(C14="","",IFERROR(INDEX(events,MATCH(C14,events_4,0)),""))</f>
        <v/>
      </c>
      <c r="D18" s="306"/>
      <c r="E18" s="304" t="str">
        <f>IF(E14="","",IFERROR(INDEX(events,MATCH(E14,events_4,0)),""))</f>
        <v/>
      </c>
      <c r="F18" s="306"/>
      <c r="G18" s="304" t="str">
        <f>IF(G14="","",IFERROR(INDEX(events,MATCH(G14,events_4,0)),""))</f>
        <v/>
      </c>
      <c r="H18" s="306"/>
      <c r="I18" s="304" t="str">
        <f>IF(I14="","",IFERROR(INDEX(events,MATCH(I14,events_4,0)),""))</f>
        <v/>
      </c>
      <c r="J18" s="306"/>
      <c r="K18" s="304" t="str">
        <f>IF(K14="","",IFERROR(INDEX(events,MATCH(K14,events_4,0)),""))</f>
        <v/>
      </c>
      <c r="L18" s="306"/>
      <c r="M18" s="304" t="str">
        <f>IF(M14="","",IFERROR(INDEX(events,MATCH(M14,events_4,0)),""))</f>
        <v/>
      </c>
      <c r="N18" s="306"/>
    </row>
    <row r="19" spans="1:14" s="2" customFormat="1" x14ac:dyDescent="0.2">
      <c r="A19" s="304" t="str">
        <f>IF(A14="","",IFERROR(INDEX(events,MATCH(A14,events_5,0)),""))</f>
        <v/>
      </c>
      <c r="B19" s="306"/>
      <c r="C19" s="304" t="str">
        <f>IF(C14="","",IFERROR(INDEX(events,MATCH(C14,events_5,0)),""))</f>
        <v/>
      </c>
      <c r="D19" s="306"/>
      <c r="E19" s="304" t="str">
        <f>IF(E14="","",IFERROR(INDEX(events,MATCH(E14,events_5,0)),""))</f>
        <v/>
      </c>
      <c r="F19" s="306"/>
      <c r="G19" s="304" t="str">
        <f>IF(G14="","",IFERROR(INDEX(events,MATCH(G14,events_5,0)),""))</f>
        <v/>
      </c>
      <c r="H19" s="306"/>
      <c r="I19" s="304" t="str">
        <f>IF(I14="","",IFERROR(INDEX(events,MATCH(I14,events_5,0)),""))</f>
        <v/>
      </c>
      <c r="J19" s="306"/>
      <c r="K19" s="304" t="str">
        <f>IF(K14="","",IFERROR(INDEX(events,MATCH(K14,events_5,0)),""))</f>
        <v/>
      </c>
      <c r="L19" s="306"/>
      <c r="M19" s="304" t="str">
        <f>IF(M14="","",IFERROR(INDEX(events,MATCH(M14,events_5,0)),""))</f>
        <v/>
      </c>
      <c r="N19" s="306"/>
    </row>
    <row r="20" spans="1:14" s="2" customFormat="1" x14ac:dyDescent="0.2">
      <c r="A20" s="308" t="str">
        <f>IF(A14="","",IFERROR(INDEX(events,MATCH(A14,events_6,0)),""))</f>
        <v/>
      </c>
      <c r="B20" s="310"/>
      <c r="C20" s="308" t="str">
        <f>IF(C14="","",IFERROR(INDEX(events,MATCH(C14,events_6,0)),""))</f>
        <v/>
      </c>
      <c r="D20" s="310"/>
      <c r="E20" s="308" t="str">
        <f>IF(E14="","",IFERROR(INDEX(events,MATCH(E14,events_6,0)),""))</f>
        <v/>
      </c>
      <c r="F20" s="310"/>
      <c r="G20" s="308" t="str">
        <f>IF(G14="","",IFERROR(INDEX(events,MATCH(G14,events_6,0)),""))</f>
        <v/>
      </c>
      <c r="H20" s="310"/>
      <c r="I20" s="308" t="str">
        <f>IF(I14="","",IFERROR(INDEX(events,MATCH(I14,events_6,0)),""))</f>
        <v/>
      </c>
      <c r="J20" s="310"/>
      <c r="K20" s="308" t="str">
        <f>IF(K14="","",IFERROR(INDEX(events,MATCH(K14,events_6,0)),""))</f>
        <v/>
      </c>
      <c r="L20" s="310"/>
      <c r="M20" s="308" t="str">
        <f>IF(M14="","",IFERROR(INDEX(events,MATCH(M14,events_6,0)),""))</f>
        <v/>
      </c>
      <c r="N20" s="310"/>
    </row>
    <row r="21" spans="1:14" s="2" customFormat="1" ht="15.75" x14ac:dyDescent="0.2">
      <c r="A21" s="146">
        <f>M14+1</f>
        <v>43870</v>
      </c>
      <c r="B21" s="148"/>
      <c r="C21" s="146">
        <f>A21+1</f>
        <v>43871</v>
      </c>
      <c r="D21" s="148"/>
      <c r="E21" s="146">
        <f t="shared" ref="E21" si="10">C21+1</f>
        <v>43872</v>
      </c>
      <c r="F21" s="148"/>
      <c r="G21" s="146">
        <f t="shared" ref="G21" si="11">E21+1</f>
        <v>43873</v>
      </c>
      <c r="H21" s="148"/>
      <c r="I21" s="146">
        <f t="shared" ref="I21" si="12">G21+1</f>
        <v>43874</v>
      </c>
      <c r="J21" s="148"/>
      <c r="K21" s="146">
        <f t="shared" ref="K21" si="13">I21+1</f>
        <v>43875</v>
      </c>
      <c r="L21" s="148"/>
      <c r="M21" s="146">
        <f t="shared" ref="M21" si="14">K21+1</f>
        <v>43876</v>
      </c>
      <c r="N21" s="148"/>
    </row>
    <row r="22" spans="1:14" s="2" customFormat="1" x14ac:dyDescent="0.2">
      <c r="A22" s="304" t="str">
        <f>IF(A21="","",IFERROR(INDEX(events,MATCH(A21,events_1,0)),""))</f>
        <v/>
      </c>
      <c r="B22" s="306"/>
      <c r="C22" s="304" t="str">
        <f>IF(C21="","",IFERROR(INDEX(events,MATCH(C21,events_1,0)),""))</f>
        <v/>
      </c>
      <c r="D22" s="306"/>
      <c r="E22" s="304" t="str">
        <f>IF(E21="","",IFERROR(INDEX(events,MATCH(E21,events_1,0)),""))</f>
        <v/>
      </c>
      <c r="F22" s="306"/>
      <c r="G22" s="304" t="str">
        <f>IF(G21="","",IFERROR(INDEX(events,MATCH(G21,events_1,0)),""))</f>
        <v>Lincoln's B-Day</v>
      </c>
      <c r="H22" s="306"/>
      <c r="I22" s="304" t="str">
        <f>IF(I21="","",IFERROR(INDEX(events,MATCH(I21,events_1,0)),""))</f>
        <v/>
      </c>
      <c r="J22" s="306"/>
      <c r="K22" s="304" t="str">
        <f>IF(K21="","",IFERROR(INDEX(events,MATCH(K21,events_1,0)),""))</f>
        <v>Valentines Day</v>
      </c>
      <c r="L22" s="306"/>
      <c r="M22" s="304" t="str">
        <f>IF(M21="","",IFERROR(INDEX(events,MATCH(M21,events_1,0)),""))</f>
        <v/>
      </c>
      <c r="N22" s="306"/>
    </row>
    <row r="23" spans="1:14" s="2" customFormat="1" x14ac:dyDescent="0.2">
      <c r="A23" s="304" t="str">
        <f>IF(A21="","",IFERROR(INDEX(events,MATCH(A21,events_2,0)),""))</f>
        <v/>
      </c>
      <c r="B23" s="306"/>
      <c r="C23" s="304" t="str">
        <f>IF(C21="","",IFERROR(INDEX(events,MATCH(C21,events_2,0)),""))</f>
        <v/>
      </c>
      <c r="D23" s="306"/>
      <c r="E23" s="304" t="str">
        <f>IF(E21="","",IFERROR(INDEX(events,MATCH(E21,events_2,0)),""))</f>
        <v/>
      </c>
      <c r="F23" s="306"/>
      <c r="G23" s="304" t="str">
        <f>IF(G21="","",IFERROR(INDEX(events,MATCH(G21,events_2,0)),""))</f>
        <v/>
      </c>
      <c r="H23" s="306"/>
      <c r="I23" s="304" t="str">
        <f>IF(I21="","",IFERROR(INDEX(events,MATCH(I21,events_2,0)),""))</f>
        <v/>
      </c>
      <c r="J23" s="306"/>
      <c r="K23" s="304" t="str">
        <f>IF(K21="","",IFERROR(INDEX(events,MATCH(K21,events_2,0)),""))</f>
        <v/>
      </c>
      <c r="L23" s="306"/>
      <c r="M23" s="304" t="str">
        <f>IF(M21="","",IFERROR(INDEX(events,MATCH(M21,events_2,0)),""))</f>
        <v/>
      </c>
      <c r="N23" s="306"/>
    </row>
    <row r="24" spans="1:14" s="2" customFormat="1" x14ac:dyDescent="0.2">
      <c r="A24" s="304" t="str">
        <f>IF(A21="","",IFERROR(INDEX(events,MATCH(A21,events_3,0)),""))</f>
        <v/>
      </c>
      <c r="B24" s="306"/>
      <c r="C24" s="304" t="str">
        <f>IF(C21="","",IFERROR(INDEX(events,MATCH(C21,events_3,0)),""))</f>
        <v/>
      </c>
      <c r="D24" s="306"/>
      <c r="E24" s="304" t="str">
        <f>IF(E21="","",IFERROR(INDEX(events,MATCH(E21,events_3,0)),""))</f>
        <v/>
      </c>
      <c r="F24" s="306"/>
      <c r="G24" s="304" t="str">
        <f>IF(G21="","",IFERROR(INDEX(events,MATCH(G21,events_3,0)),""))</f>
        <v/>
      </c>
      <c r="H24" s="306"/>
      <c r="I24" s="304" t="str">
        <f>IF(I21="","",IFERROR(INDEX(events,MATCH(I21,events_3,0)),""))</f>
        <v/>
      </c>
      <c r="J24" s="306"/>
      <c r="K24" s="304" t="str">
        <f>IF(K21="","",IFERROR(INDEX(events,MATCH(K21,events_3,0)),""))</f>
        <v/>
      </c>
      <c r="L24" s="306"/>
      <c r="M24" s="304" t="str">
        <f>IF(M21="","",IFERROR(INDEX(events,MATCH(M21,events_3,0)),""))</f>
        <v/>
      </c>
      <c r="N24" s="306"/>
    </row>
    <row r="25" spans="1:14" s="2" customFormat="1" x14ac:dyDescent="0.2">
      <c r="A25" s="304" t="str">
        <f>IF(A21="","",IFERROR(INDEX(events,MATCH(A21,events_4,0)),""))</f>
        <v/>
      </c>
      <c r="B25" s="306"/>
      <c r="C25" s="304" t="str">
        <f>IF(C21="","",IFERROR(INDEX(events,MATCH(C21,events_4,0)),""))</f>
        <v/>
      </c>
      <c r="D25" s="306"/>
      <c r="E25" s="304" t="str">
        <f>IF(E21="","",IFERROR(INDEX(events,MATCH(E21,events_4,0)),""))</f>
        <v/>
      </c>
      <c r="F25" s="306"/>
      <c r="G25" s="304" t="str">
        <f>IF(G21="","",IFERROR(INDEX(events,MATCH(G21,events_4,0)),""))</f>
        <v/>
      </c>
      <c r="H25" s="306"/>
      <c r="I25" s="304" t="str">
        <f>IF(I21="","",IFERROR(INDEX(events,MATCH(I21,events_4,0)),""))</f>
        <v/>
      </c>
      <c r="J25" s="306"/>
      <c r="K25" s="304" t="str">
        <f>IF(K21="","",IFERROR(INDEX(events,MATCH(K21,events_4,0)),""))</f>
        <v/>
      </c>
      <c r="L25" s="306"/>
      <c r="M25" s="304" t="str">
        <f>IF(M21="","",IFERROR(INDEX(events,MATCH(M21,events_4,0)),""))</f>
        <v/>
      </c>
      <c r="N25" s="306"/>
    </row>
    <row r="26" spans="1:14" s="2" customFormat="1" x14ac:dyDescent="0.2">
      <c r="A26" s="304" t="str">
        <f>IF(A21="","",IFERROR(INDEX(events,MATCH(A21,events_5,0)),""))</f>
        <v/>
      </c>
      <c r="B26" s="306"/>
      <c r="C26" s="304" t="str">
        <f>IF(C21="","",IFERROR(INDEX(events,MATCH(C21,events_5,0)),""))</f>
        <v/>
      </c>
      <c r="D26" s="306"/>
      <c r="E26" s="304" t="str">
        <f>IF(E21="","",IFERROR(INDEX(events,MATCH(E21,events_5,0)),""))</f>
        <v/>
      </c>
      <c r="F26" s="306"/>
      <c r="G26" s="304" t="str">
        <f>IF(G21="","",IFERROR(INDEX(events,MATCH(G21,events_5,0)),""))</f>
        <v/>
      </c>
      <c r="H26" s="306"/>
      <c r="I26" s="304" t="str">
        <f>IF(I21="","",IFERROR(INDEX(events,MATCH(I21,events_5,0)),""))</f>
        <v/>
      </c>
      <c r="J26" s="306"/>
      <c r="K26" s="304" t="str">
        <f>IF(K21="","",IFERROR(INDEX(events,MATCH(K21,events_5,0)),""))</f>
        <v/>
      </c>
      <c r="L26" s="306"/>
      <c r="M26" s="304" t="str">
        <f>IF(M21="","",IFERROR(INDEX(events,MATCH(M21,events_5,0)),""))</f>
        <v/>
      </c>
      <c r="N26" s="306"/>
    </row>
    <row r="27" spans="1:14" s="2" customFormat="1" x14ac:dyDescent="0.2">
      <c r="A27" s="308" t="str">
        <f>IF(A21="","",IFERROR(INDEX(events,MATCH(A21,events_6,0)),""))</f>
        <v/>
      </c>
      <c r="B27" s="310"/>
      <c r="C27" s="308" t="str">
        <f>IF(C21="","",IFERROR(INDEX(events,MATCH(C21,events_6,0)),""))</f>
        <v/>
      </c>
      <c r="D27" s="310"/>
      <c r="E27" s="308" t="str">
        <f>IF(E21="","",IFERROR(INDEX(events,MATCH(E21,events_6,0)),""))</f>
        <v/>
      </c>
      <c r="F27" s="310"/>
      <c r="G27" s="308" t="str">
        <f>IF(G21="","",IFERROR(INDEX(events,MATCH(G21,events_6,0)),""))</f>
        <v/>
      </c>
      <c r="H27" s="310"/>
      <c r="I27" s="308" t="str">
        <f>IF(I21="","",IFERROR(INDEX(events,MATCH(I21,events_6,0)),""))</f>
        <v/>
      </c>
      <c r="J27" s="310"/>
      <c r="K27" s="308" t="str">
        <f>IF(K21="","",IFERROR(INDEX(events,MATCH(K21,events_6,0)),""))</f>
        <v/>
      </c>
      <c r="L27" s="310"/>
      <c r="M27" s="308" t="str">
        <f>IF(M21="","",IFERROR(INDEX(events,MATCH(M21,events_6,0)),""))</f>
        <v/>
      </c>
      <c r="N27" s="310"/>
    </row>
    <row r="28" spans="1:14" s="2" customFormat="1" ht="15.75" x14ac:dyDescent="0.2">
      <c r="A28" s="146">
        <f>M21+1</f>
        <v>43877</v>
      </c>
      <c r="B28" s="148"/>
      <c r="C28" s="146">
        <f>A28+1</f>
        <v>43878</v>
      </c>
      <c r="D28" s="148"/>
      <c r="E28" s="146">
        <f t="shared" ref="E28" si="15">C28+1</f>
        <v>43879</v>
      </c>
      <c r="F28" s="148"/>
      <c r="G28" s="146">
        <f t="shared" ref="G28" si="16">E28+1</f>
        <v>43880</v>
      </c>
      <c r="H28" s="148"/>
      <c r="I28" s="146">
        <f t="shared" ref="I28" si="17">G28+1</f>
        <v>43881</v>
      </c>
      <c r="J28" s="148"/>
      <c r="K28" s="146">
        <f t="shared" ref="K28" si="18">I28+1</f>
        <v>43882</v>
      </c>
      <c r="L28" s="148"/>
      <c r="M28" s="146">
        <f t="shared" ref="M28" si="19">K28+1</f>
        <v>43883</v>
      </c>
      <c r="N28" s="148"/>
    </row>
    <row r="29" spans="1:14" s="2" customFormat="1" x14ac:dyDescent="0.2">
      <c r="A29" s="304" t="str">
        <f>IF(A28="","",IFERROR(INDEX(events,MATCH(A28,events_1,0)),""))</f>
        <v/>
      </c>
      <c r="B29" s="306"/>
      <c r="C29" s="304" t="str">
        <f>IF(C28="","",IFERROR(INDEX(events,MATCH(C28,events_1,0)),""))</f>
        <v>Presidents' Day</v>
      </c>
      <c r="D29" s="306"/>
      <c r="E29" s="304" t="str">
        <f>IF(E28="","",IFERROR(INDEX(events,MATCH(E28,events_1,0)),""))</f>
        <v/>
      </c>
      <c r="F29" s="306"/>
      <c r="G29" s="304" t="str">
        <f>IF(G28="","",IFERROR(INDEX(events,MATCH(G28,events_1,0)),""))</f>
        <v/>
      </c>
      <c r="H29" s="306"/>
      <c r="I29" s="304" t="str">
        <f>IF(I28="","",IFERROR(INDEX(events,MATCH(I28,events_1,0)),""))</f>
        <v/>
      </c>
      <c r="J29" s="306"/>
      <c r="K29" s="304" t="str">
        <f>IF(K28="","",IFERROR(INDEX(events,MATCH(K28,events_1,0)),""))</f>
        <v/>
      </c>
      <c r="L29" s="306"/>
      <c r="M29" s="304" t="str">
        <f>IF(M28="","",IFERROR(INDEX(events,MATCH(M28,events_1,0)),""))</f>
        <v/>
      </c>
      <c r="N29" s="306"/>
    </row>
    <row r="30" spans="1:14" s="2" customFormat="1" x14ac:dyDescent="0.2">
      <c r="A30" s="304" t="str">
        <f>IF(A28="","",IFERROR(INDEX(events,MATCH(A28,events_2,0)),""))</f>
        <v/>
      </c>
      <c r="B30" s="306"/>
      <c r="C30" s="304" t="str">
        <f>IF(C28="","",IFERROR(INDEX(events,MATCH(C28,events_2,0)),""))</f>
        <v/>
      </c>
      <c r="D30" s="306"/>
      <c r="E30" s="304" t="str">
        <f>IF(E28="","",IFERROR(INDEX(events,MATCH(E28,events_2,0)),""))</f>
        <v/>
      </c>
      <c r="F30" s="306"/>
      <c r="G30" s="304" t="str">
        <f>IF(G28="","",IFERROR(INDEX(events,MATCH(G28,events_2,0)),""))</f>
        <v/>
      </c>
      <c r="H30" s="306"/>
      <c r="I30" s="304" t="str">
        <f>IF(I28="","",IFERROR(INDEX(events,MATCH(I28,events_2,0)),""))</f>
        <v/>
      </c>
      <c r="J30" s="306"/>
      <c r="K30" s="304" t="str">
        <f>IF(K28="","",IFERROR(INDEX(events,MATCH(K28,events_2,0)),""))</f>
        <v/>
      </c>
      <c r="L30" s="306"/>
      <c r="M30" s="304" t="str">
        <f>IF(M28="","",IFERROR(INDEX(events,MATCH(M28,events_2,0)),""))</f>
        <v/>
      </c>
      <c r="N30" s="306"/>
    </row>
    <row r="31" spans="1:14" s="2" customFormat="1" x14ac:dyDescent="0.2">
      <c r="A31" s="304" t="str">
        <f>IF(A28="","",IFERROR(INDEX(events,MATCH(A28,events_3,0)),""))</f>
        <v/>
      </c>
      <c r="B31" s="306"/>
      <c r="C31" s="304" t="str">
        <f>IF(C28="","",IFERROR(INDEX(events,MATCH(C28,events_3,0)),""))</f>
        <v/>
      </c>
      <c r="D31" s="306"/>
      <c r="E31" s="304" t="str">
        <f>IF(E28="","",IFERROR(INDEX(events,MATCH(E28,events_3,0)),""))</f>
        <v/>
      </c>
      <c r="F31" s="306"/>
      <c r="G31" s="304" t="str">
        <f>IF(G28="","",IFERROR(INDEX(events,MATCH(G28,events_3,0)),""))</f>
        <v/>
      </c>
      <c r="H31" s="306"/>
      <c r="I31" s="304" t="str">
        <f>IF(I28="","",IFERROR(INDEX(events,MATCH(I28,events_3,0)),""))</f>
        <v/>
      </c>
      <c r="J31" s="306"/>
      <c r="K31" s="304" t="str">
        <f>IF(K28="","",IFERROR(INDEX(events,MATCH(K28,events_3,0)),""))</f>
        <v/>
      </c>
      <c r="L31" s="306"/>
      <c r="M31" s="304" t="str">
        <f>IF(M28="","",IFERROR(INDEX(events,MATCH(M28,events_3,0)),""))</f>
        <v/>
      </c>
      <c r="N31" s="306"/>
    </row>
    <row r="32" spans="1:14" s="2" customFormat="1" x14ac:dyDescent="0.2">
      <c r="A32" s="304" t="str">
        <f>IF(A28="","",IFERROR(INDEX(events,MATCH(A28,events_4,0)),""))</f>
        <v/>
      </c>
      <c r="B32" s="306"/>
      <c r="C32" s="304" t="str">
        <f>IF(C28="","",IFERROR(INDEX(events,MATCH(C28,events_4,0)),""))</f>
        <v/>
      </c>
      <c r="D32" s="306"/>
      <c r="E32" s="304" t="str">
        <f>IF(E28="","",IFERROR(INDEX(events,MATCH(E28,events_4,0)),""))</f>
        <v/>
      </c>
      <c r="F32" s="306"/>
      <c r="G32" s="304" t="str">
        <f>IF(G28="","",IFERROR(INDEX(events,MATCH(G28,events_4,0)),""))</f>
        <v/>
      </c>
      <c r="H32" s="306"/>
      <c r="I32" s="304" t="str">
        <f>IF(I28="","",IFERROR(INDEX(events,MATCH(I28,events_4,0)),""))</f>
        <v/>
      </c>
      <c r="J32" s="306"/>
      <c r="K32" s="304" t="str">
        <f>IF(K28="","",IFERROR(INDEX(events,MATCH(K28,events_4,0)),""))</f>
        <v/>
      </c>
      <c r="L32" s="306"/>
      <c r="M32" s="304" t="str">
        <f>IF(M28="","",IFERROR(INDEX(events,MATCH(M28,events_4,0)),""))</f>
        <v/>
      </c>
      <c r="N32" s="306"/>
    </row>
    <row r="33" spans="1:14" s="2" customFormat="1" x14ac:dyDescent="0.2">
      <c r="A33" s="304" t="str">
        <f>IF(A28="","",IFERROR(INDEX(events,MATCH(A28,events_5,0)),""))</f>
        <v/>
      </c>
      <c r="B33" s="306"/>
      <c r="C33" s="304" t="str">
        <f>IF(C28="","",IFERROR(INDEX(events,MATCH(C28,events_5,0)),""))</f>
        <v/>
      </c>
      <c r="D33" s="306"/>
      <c r="E33" s="304" t="str">
        <f>IF(E28="","",IFERROR(INDEX(events,MATCH(E28,events_5,0)),""))</f>
        <v/>
      </c>
      <c r="F33" s="306"/>
      <c r="G33" s="304" t="str">
        <f>IF(G28="","",IFERROR(INDEX(events,MATCH(G28,events_5,0)),""))</f>
        <v/>
      </c>
      <c r="H33" s="306"/>
      <c r="I33" s="304" t="str">
        <f>IF(I28="","",IFERROR(INDEX(events,MATCH(I28,events_5,0)),""))</f>
        <v/>
      </c>
      <c r="J33" s="306"/>
      <c r="K33" s="304" t="str">
        <f>IF(K28="","",IFERROR(INDEX(events,MATCH(K28,events_5,0)),""))</f>
        <v/>
      </c>
      <c r="L33" s="306"/>
      <c r="M33" s="304" t="str">
        <f>IF(M28="","",IFERROR(INDEX(events,MATCH(M28,events_5,0)),""))</f>
        <v/>
      </c>
      <c r="N33" s="306"/>
    </row>
    <row r="34" spans="1:14" s="2" customFormat="1" x14ac:dyDescent="0.2">
      <c r="A34" s="308" t="str">
        <f>IF(A28="","",IFERROR(INDEX(events,MATCH(A28,events_6,0)),""))</f>
        <v/>
      </c>
      <c r="B34" s="310"/>
      <c r="C34" s="308" t="str">
        <f>IF(C28="","",IFERROR(INDEX(events,MATCH(C28,events_6,0)),""))</f>
        <v/>
      </c>
      <c r="D34" s="310"/>
      <c r="E34" s="308" t="str">
        <f>IF(E28="","",IFERROR(INDEX(events,MATCH(E28,events_6,0)),""))</f>
        <v/>
      </c>
      <c r="F34" s="310"/>
      <c r="G34" s="308" t="str">
        <f>IF(G28="","",IFERROR(INDEX(events,MATCH(G28,events_6,0)),""))</f>
        <v/>
      </c>
      <c r="H34" s="310"/>
      <c r="I34" s="308" t="str">
        <f>IF(I28="","",IFERROR(INDEX(events,MATCH(I28,events_6,0)),""))</f>
        <v/>
      </c>
      <c r="J34" s="310"/>
      <c r="K34" s="308" t="str">
        <f>IF(K28="","",IFERROR(INDEX(events,MATCH(K28,events_6,0)),""))</f>
        <v/>
      </c>
      <c r="L34" s="310"/>
      <c r="M34" s="308" t="str">
        <f>IF(M28="","",IFERROR(INDEX(events,MATCH(M28,events_6,0)),""))</f>
        <v/>
      </c>
      <c r="N34" s="310"/>
    </row>
    <row r="35" spans="1:14" s="2" customFormat="1" ht="15.75" x14ac:dyDescent="0.2">
      <c r="A35" s="146">
        <f>M28+1</f>
        <v>43884</v>
      </c>
      <c r="B35" s="148"/>
      <c r="C35" s="146">
        <f>A35+1</f>
        <v>43885</v>
      </c>
      <c r="D35" s="148"/>
      <c r="E35" s="146">
        <f t="shared" ref="E35" si="20">C35+1</f>
        <v>43886</v>
      </c>
      <c r="F35" s="148"/>
      <c r="G35" s="146">
        <f t="shared" ref="G35" si="21">E35+1</f>
        <v>43887</v>
      </c>
      <c r="H35" s="148"/>
      <c r="I35" s="146">
        <f t="shared" ref="I35" si="22">G35+1</f>
        <v>43888</v>
      </c>
      <c r="J35" s="148"/>
      <c r="K35" s="146">
        <f t="shared" ref="K35" si="23">I35+1</f>
        <v>43889</v>
      </c>
      <c r="L35" s="148"/>
      <c r="M35" s="146">
        <f t="shared" ref="M35" si="24">K35+1</f>
        <v>43890</v>
      </c>
      <c r="N35" s="148"/>
    </row>
    <row r="36" spans="1:14" s="2" customFormat="1" x14ac:dyDescent="0.2">
      <c r="A36" s="304" t="str">
        <f>IF(A35="","",IFERROR(INDEX(events,MATCH(A35,events_1,0)),""))</f>
        <v/>
      </c>
      <c r="B36" s="306"/>
      <c r="C36" s="304" t="str">
        <f>IF(C35="","",IFERROR(INDEX(events,MATCH(C35,events_1,0)),""))</f>
        <v/>
      </c>
      <c r="D36" s="306"/>
      <c r="E36" s="304" t="str">
        <f>IF(E35="","",IFERROR(INDEX(events,MATCH(E35,events_1,0)),""))</f>
        <v>Mardi Gras</v>
      </c>
      <c r="F36" s="306"/>
      <c r="G36" s="304" t="str">
        <f>IF(G35="","",IFERROR(INDEX(events,MATCH(G35,events_1,0)),""))</f>
        <v>Ash Wednesday</v>
      </c>
      <c r="H36" s="306"/>
      <c r="I36" s="304" t="str">
        <f>IF(I35="","",IFERROR(INDEX(events,MATCH(I35,events_1,0)),""))</f>
        <v/>
      </c>
      <c r="J36" s="306"/>
      <c r="K36" s="304" t="str">
        <f>IF(K35="","",IFERROR(INDEX(events,MATCH(K35,events_1,0)),""))</f>
        <v/>
      </c>
      <c r="L36" s="306"/>
      <c r="M36" s="304" t="str">
        <f>IF(M35="","",IFERROR(INDEX(events,MATCH(M35,events_1,0)),""))</f>
        <v/>
      </c>
      <c r="N36" s="306"/>
    </row>
    <row r="37" spans="1:14" s="2" customFormat="1" x14ac:dyDescent="0.2">
      <c r="A37" s="304" t="str">
        <f>IF(A35="","",IFERROR(INDEX(events,MATCH(A35,events_2,0)),""))</f>
        <v/>
      </c>
      <c r="B37" s="306"/>
      <c r="C37" s="304" t="str">
        <f>IF(C35="","",IFERROR(INDEX(events,MATCH(C35,events_2,0)),""))</f>
        <v/>
      </c>
      <c r="D37" s="306"/>
      <c r="E37" s="304" t="str">
        <f>IF(E35="","",IFERROR(INDEX(events,MATCH(E35,events_2,0)),""))</f>
        <v/>
      </c>
      <c r="F37" s="306"/>
      <c r="G37" s="304" t="str">
        <f>IF(G35="","",IFERROR(INDEX(events,MATCH(G35,events_2,0)),""))</f>
        <v/>
      </c>
      <c r="H37" s="306"/>
      <c r="I37" s="304" t="str">
        <f>IF(I35="","",IFERROR(INDEX(events,MATCH(I35,events_2,0)),""))</f>
        <v/>
      </c>
      <c r="J37" s="306"/>
      <c r="K37" s="304" t="str">
        <f>IF(K35="","",IFERROR(INDEX(events,MATCH(K35,events_2,0)),""))</f>
        <v/>
      </c>
      <c r="L37" s="306"/>
      <c r="M37" s="304" t="str">
        <f>IF(M35="","",IFERROR(INDEX(events,MATCH(M35,events_2,0)),""))</f>
        <v/>
      </c>
      <c r="N37" s="306"/>
    </row>
    <row r="38" spans="1:14" s="2" customFormat="1" x14ac:dyDescent="0.2">
      <c r="A38" s="304" t="str">
        <f>IF(A35="","",IFERROR(INDEX(events,MATCH(A35,events_3,0)),""))</f>
        <v/>
      </c>
      <c r="B38" s="306"/>
      <c r="C38" s="304" t="str">
        <f>IF(C35="","",IFERROR(INDEX(events,MATCH(C35,events_3,0)),""))</f>
        <v/>
      </c>
      <c r="D38" s="306"/>
      <c r="E38" s="304" t="str">
        <f>IF(E35="","",IFERROR(INDEX(events,MATCH(E35,events_3,0)),""))</f>
        <v/>
      </c>
      <c r="F38" s="306"/>
      <c r="G38" s="304" t="str">
        <f>IF(G35="","",IFERROR(INDEX(events,MATCH(G35,events_3,0)),""))</f>
        <v/>
      </c>
      <c r="H38" s="306"/>
      <c r="I38" s="304" t="str">
        <f>IF(I35="","",IFERROR(INDEX(events,MATCH(I35,events_3,0)),""))</f>
        <v/>
      </c>
      <c r="J38" s="306"/>
      <c r="K38" s="304" t="str">
        <f>IF(K35="","",IFERROR(INDEX(events,MATCH(K35,events_3,0)),""))</f>
        <v/>
      </c>
      <c r="L38" s="306"/>
      <c r="M38" s="304" t="str">
        <f>IF(M35="","",IFERROR(INDEX(events,MATCH(M35,events_3,0)),""))</f>
        <v/>
      </c>
      <c r="N38" s="306"/>
    </row>
    <row r="39" spans="1:14" s="2" customFormat="1" x14ac:dyDescent="0.2">
      <c r="A39" s="304" t="str">
        <f>IF(A35="","",IFERROR(INDEX(events,MATCH(A35,events_4,0)),""))</f>
        <v/>
      </c>
      <c r="B39" s="306"/>
      <c r="C39" s="304" t="str">
        <f>IF(C35="","",IFERROR(INDEX(events,MATCH(C35,events_4,0)),""))</f>
        <v/>
      </c>
      <c r="D39" s="306"/>
      <c r="E39" s="304" t="str">
        <f>IF(E35="","",IFERROR(INDEX(events,MATCH(E35,events_4,0)),""))</f>
        <v/>
      </c>
      <c r="F39" s="306"/>
      <c r="G39" s="304" t="str">
        <f>IF(G35="","",IFERROR(INDEX(events,MATCH(G35,events_4,0)),""))</f>
        <v/>
      </c>
      <c r="H39" s="306"/>
      <c r="I39" s="304" t="str">
        <f>IF(I35="","",IFERROR(INDEX(events,MATCH(I35,events_4,0)),""))</f>
        <v/>
      </c>
      <c r="J39" s="306"/>
      <c r="K39" s="304" t="str">
        <f>IF(K35="","",IFERROR(INDEX(events,MATCH(K35,events_4,0)),""))</f>
        <v/>
      </c>
      <c r="L39" s="306"/>
      <c r="M39" s="304" t="str">
        <f>IF(M35="","",IFERROR(INDEX(events,MATCH(M35,events_4,0)),""))</f>
        <v/>
      </c>
      <c r="N39" s="306"/>
    </row>
    <row r="40" spans="1:14" s="2" customFormat="1" x14ac:dyDescent="0.2">
      <c r="A40" s="304" t="str">
        <f>IF(A35="","",IFERROR(INDEX(events,MATCH(A35,events_5,0)),""))</f>
        <v/>
      </c>
      <c r="B40" s="306"/>
      <c r="C40" s="304" t="str">
        <f>IF(C35="","",IFERROR(INDEX(events,MATCH(C35,events_5,0)),""))</f>
        <v/>
      </c>
      <c r="D40" s="306"/>
      <c r="E40" s="304" t="str">
        <f>IF(E35="","",IFERROR(INDEX(events,MATCH(E35,events_5,0)),""))</f>
        <v/>
      </c>
      <c r="F40" s="306"/>
      <c r="G40" s="304" t="str">
        <f>IF(G35="","",IFERROR(INDEX(events,MATCH(G35,events_5,0)),""))</f>
        <v/>
      </c>
      <c r="H40" s="306"/>
      <c r="I40" s="304" t="str">
        <f>IF(I35="","",IFERROR(INDEX(events,MATCH(I35,events_5,0)),""))</f>
        <v/>
      </c>
      <c r="J40" s="306"/>
      <c r="K40" s="304" t="str">
        <f>IF(K35="","",IFERROR(INDEX(events,MATCH(K35,events_5,0)),""))</f>
        <v/>
      </c>
      <c r="L40" s="306"/>
      <c r="M40" s="304" t="str">
        <f>IF(M35="","",IFERROR(INDEX(events,MATCH(M35,events_5,0)),""))</f>
        <v/>
      </c>
      <c r="N40" s="306"/>
    </row>
    <row r="41" spans="1:14" s="2" customFormat="1" x14ac:dyDescent="0.2">
      <c r="A41" s="308" t="str">
        <f>IF(A35="","",IFERROR(INDEX(events,MATCH(A35,events_6,0)),""))</f>
        <v/>
      </c>
      <c r="B41" s="310"/>
      <c r="C41" s="308" t="str">
        <f>IF(C35="","",IFERROR(INDEX(events,MATCH(C35,events_6,0)),""))</f>
        <v/>
      </c>
      <c r="D41" s="310"/>
      <c r="E41" s="308" t="str">
        <f>IF(E35="","",IFERROR(INDEX(events,MATCH(E35,events_6,0)),""))</f>
        <v/>
      </c>
      <c r="F41" s="310"/>
      <c r="G41" s="308" t="str">
        <f>IF(G35="","",IFERROR(INDEX(events,MATCH(G35,events_6,0)),""))</f>
        <v/>
      </c>
      <c r="H41" s="310"/>
      <c r="I41" s="308" t="str">
        <f>IF(I35="","",IFERROR(INDEX(events,MATCH(I35,events_6,0)),""))</f>
        <v/>
      </c>
      <c r="J41" s="310"/>
      <c r="K41" s="308" t="str">
        <f>IF(K35="","",IFERROR(INDEX(events,MATCH(K35,events_6,0)),""))</f>
        <v/>
      </c>
      <c r="L41" s="310"/>
      <c r="M41" s="308" t="str">
        <f>IF(M35="","",IFERROR(INDEX(events,MATCH(M35,events_6,0)),""))</f>
        <v/>
      </c>
      <c r="N41" s="310"/>
    </row>
    <row r="42" spans="1:14" s="2" customFormat="1" ht="15.75" x14ac:dyDescent="0.2">
      <c r="A42" s="146">
        <f>M35+1</f>
        <v>43891</v>
      </c>
      <c r="B42" s="148"/>
      <c r="C42" s="146">
        <f>A42+1</f>
        <v>43892</v>
      </c>
      <c r="D42" s="148"/>
      <c r="E42" s="104"/>
      <c r="I42" s="104"/>
      <c r="J42" s="104"/>
      <c r="K42" s="104"/>
      <c r="L42" s="104"/>
      <c r="M42" s="104"/>
      <c r="N42" s="104"/>
    </row>
    <row r="43" spans="1:14" s="2" customFormat="1" x14ac:dyDescent="0.2">
      <c r="A43" s="304" t="str">
        <f>IF(A42="","",IFERROR(INDEX(events,MATCH(A42,events_1,0)),""))</f>
        <v/>
      </c>
      <c r="B43" s="306"/>
      <c r="C43" s="304" t="str">
        <f>IF(C42="","",IFERROR(INDEX(events,MATCH(C42,events_1,0)),""))</f>
        <v/>
      </c>
      <c r="D43" s="306"/>
      <c r="E43" s="104"/>
      <c r="F43" s="123" t="s">
        <v>5</v>
      </c>
      <c r="G43" s="123"/>
      <c r="H43" s="123"/>
      <c r="I43" s="104"/>
      <c r="J43" s="123" t="s">
        <v>2</v>
      </c>
      <c r="K43" s="123"/>
      <c r="L43" s="123"/>
      <c r="M43" s="123"/>
      <c r="N43" s="123"/>
    </row>
    <row r="44" spans="1:14" s="2" customFormat="1" x14ac:dyDescent="0.2">
      <c r="A44" s="304" t="str">
        <f>IF(A42="","",IFERROR(INDEX(events,MATCH(A42,events_2,0)),""))</f>
        <v/>
      </c>
      <c r="B44" s="306"/>
      <c r="C44" s="304" t="str">
        <f>IF(C42="","",IFERROR(INDEX(events,MATCH(C42,events_2,0)),""))</f>
        <v/>
      </c>
      <c r="D44" s="306"/>
      <c r="E44" s="105">
        <v>1</v>
      </c>
      <c r="F44" s="145"/>
      <c r="G44" s="145"/>
      <c r="H44" s="145"/>
      <c r="I44" s="104"/>
      <c r="J44" s="145"/>
      <c r="K44" s="145"/>
      <c r="L44" s="145"/>
      <c r="M44" s="145"/>
      <c r="N44" s="145"/>
    </row>
    <row r="45" spans="1:14" s="2" customFormat="1" x14ac:dyDescent="0.2">
      <c r="A45" s="304" t="str">
        <f>IF(A42="","",IFERROR(INDEX(events,MATCH(A42,events_3,0)),""))</f>
        <v/>
      </c>
      <c r="B45" s="306"/>
      <c r="C45" s="304" t="str">
        <f>IF(C42="","",IFERROR(INDEX(events,MATCH(C42,events_3,0)),""))</f>
        <v/>
      </c>
      <c r="D45" s="306"/>
      <c r="E45" s="105">
        <v>2</v>
      </c>
      <c r="F45" s="141"/>
      <c r="G45" s="141"/>
      <c r="H45" s="141"/>
      <c r="I45" s="104"/>
      <c r="J45" s="141"/>
      <c r="K45" s="141"/>
      <c r="L45" s="141"/>
      <c r="M45" s="141"/>
      <c r="N45" s="141"/>
    </row>
    <row r="46" spans="1:14" s="2" customFormat="1" x14ac:dyDescent="0.2">
      <c r="A46" s="304" t="str">
        <f>IF(A42="","",IFERROR(INDEX(events,MATCH(A42,events_4,0)),""))</f>
        <v/>
      </c>
      <c r="B46" s="306"/>
      <c r="C46" s="304" t="str">
        <f>IF(C42="","",IFERROR(INDEX(events,MATCH(C42,events_4,0)),""))</f>
        <v/>
      </c>
      <c r="D46" s="306"/>
      <c r="E46" s="105">
        <v>3</v>
      </c>
      <c r="F46" s="141"/>
      <c r="G46" s="141"/>
      <c r="H46" s="141"/>
      <c r="I46" s="104"/>
      <c r="J46" s="141"/>
      <c r="K46" s="141"/>
      <c r="L46" s="141"/>
      <c r="M46" s="141"/>
      <c r="N46" s="141"/>
    </row>
    <row r="47" spans="1:14" s="2" customFormat="1" x14ac:dyDescent="0.2">
      <c r="A47" s="304" t="str">
        <f>IF(A42="","",IFERROR(INDEX(events,MATCH(A42,events_5,0)),""))</f>
        <v/>
      </c>
      <c r="B47" s="306"/>
      <c r="C47" s="304" t="str">
        <f>IF(C42="","",IFERROR(INDEX(events,MATCH(C42,events_5,0)),""))</f>
        <v/>
      </c>
      <c r="D47" s="306"/>
      <c r="E47" s="105">
        <v>4</v>
      </c>
      <c r="F47" s="141"/>
      <c r="G47" s="141"/>
      <c r="H47" s="141"/>
      <c r="I47" s="104"/>
      <c r="J47" s="141"/>
      <c r="K47" s="141"/>
      <c r="L47" s="141"/>
      <c r="M47" s="141"/>
      <c r="N47" s="141"/>
    </row>
    <row r="48" spans="1:14" s="2" customFormat="1" x14ac:dyDescent="0.2">
      <c r="A48" s="308" t="str">
        <f>IF(A42="","",IFERROR(INDEX(events,MATCH(A42,events_6,0)),""))</f>
        <v/>
      </c>
      <c r="B48" s="310"/>
      <c r="C48" s="308" t="str">
        <f>IF(C42="","",IFERROR(INDEX(events,MATCH(C42,events_6,0)),""))</f>
        <v/>
      </c>
      <c r="D48" s="310"/>
      <c r="E48" s="105">
        <v>5</v>
      </c>
      <c r="F48" s="141"/>
      <c r="G48" s="141"/>
      <c r="H48" s="141"/>
      <c r="I48" s="104"/>
      <c r="J48" s="141"/>
      <c r="K48" s="141"/>
      <c r="L48" s="141"/>
      <c r="M48" s="141"/>
      <c r="N48" s="141"/>
    </row>
    <row r="49" spans="1:14" x14ac:dyDescent="0.2">
      <c r="A49" s="104"/>
      <c r="B49" s="104"/>
      <c r="C49" s="104"/>
      <c r="D49" s="104"/>
      <c r="E49" s="104"/>
      <c r="F49" s="104"/>
      <c r="G49" s="104"/>
      <c r="H49" s="104"/>
      <c r="I49" s="104"/>
      <c r="J49" s="141"/>
      <c r="K49" s="141"/>
      <c r="L49" s="141"/>
      <c r="M49" s="141"/>
      <c r="N49" s="141"/>
    </row>
    <row r="50" spans="1:14" x14ac:dyDescent="0.2">
      <c r="A50" s="121" t="s">
        <v>3</v>
      </c>
      <c r="B50" s="142" t="s">
        <v>4</v>
      </c>
      <c r="C50" s="142"/>
      <c r="D50" s="143"/>
      <c r="E50" s="104"/>
      <c r="F50" s="142" t="s">
        <v>102</v>
      </c>
      <c r="G50" s="142"/>
      <c r="H50" s="143"/>
      <c r="I50" s="104"/>
      <c r="J50" s="141"/>
      <c r="K50" s="141"/>
      <c r="L50" s="141"/>
      <c r="M50" s="141"/>
      <c r="N50" s="141"/>
    </row>
    <row r="51" spans="1:14" x14ac:dyDescent="0.2">
      <c r="A51" s="144"/>
      <c r="B51" s="145"/>
      <c r="C51" s="145"/>
      <c r="D51" s="145"/>
      <c r="E51" s="104"/>
      <c r="F51" s="145"/>
      <c r="G51" s="145"/>
      <c r="H51" s="145"/>
      <c r="I51" s="104"/>
      <c r="J51" s="141"/>
      <c r="K51" s="141"/>
      <c r="L51" s="141"/>
      <c r="M51" s="141"/>
      <c r="N51" s="141"/>
    </row>
    <row r="52" spans="1:14" x14ac:dyDescent="0.2">
      <c r="A52" s="144"/>
      <c r="B52" s="141"/>
      <c r="C52" s="141"/>
      <c r="D52" s="141"/>
      <c r="E52" s="104"/>
      <c r="F52" s="141"/>
      <c r="G52" s="141"/>
      <c r="H52" s="141"/>
      <c r="I52" s="104"/>
      <c r="J52" s="141"/>
      <c r="K52" s="141"/>
      <c r="L52" s="141"/>
      <c r="M52" s="141"/>
      <c r="N52" s="141"/>
    </row>
    <row r="53" spans="1:14" x14ac:dyDescent="0.2">
      <c r="A53" s="144"/>
      <c r="B53" s="141"/>
      <c r="C53" s="141"/>
      <c r="D53" s="141"/>
      <c r="E53" s="104"/>
      <c r="F53" s="141"/>
      <c r="G53" s="141"/>
      <c r="H53" s="141"/>
      <c r="I53" s="104"/>
      <c r="J53" s="141"/>
      <c r="K53" s="141"/>
      <c r="L53" s="141"/>
      <c r="M53" s="141"/>
      <c r="N53" s="141"/>
    </row>
    <row r="54" spans="1:14" s="1" customFormat="1" x14ac:dyDescent="0.2">
      <c r="A54" s="144"/>
      <c r="B54" s="141"/>
      <c r="C54" s="141"/>
      <c r="D54" s="141"/>
      <c r="E54" s="104"/>
      <c r="F54" s="141"/>
      <c r="G54" s="141"/>
      <c r="H54" s="141"/>
      <c r="I54" s="104"/>
      <c r="J54" s="141"/>
      <c r="K54" s="141"/>
      <c r="L54" s="141"/>
      <c r="M54" s="141"/>
      <c r="N54" s="141"/>
    </row>
    <row r="55" spans="1:14" x14ac:dyDescent="0.2">
      <c r="A55" s="144"/>
      <c r="B55" s="141"/>
      <c r="C55" s="141"/>
      <c r="D55" s="141"/>
      <c r="E55" s="104"/>
      <c r="F55" s="141"/>
      <c r="G55" s="141"/>
      <c r="H55" s="141"/>
      <c r="I55" s="104"/>
      <c r="J55" s="141"/>
      <c r="K55" s="141"/>
      <c r="L55" s="141"/>
      <c r="M55" s="141"/>
      <c r="N55" s="141"/>
    </row>
    <row r="56" spans="1:14" x14ac:dyDescent="0.2">
      <c r="A56" s="144"/>
      <c r="B56" s="141"/>
      <c r="C56" s="141"/>
      <c r="D56" s="141"/>
      <c r="E56" s="104"/>
      <c r="F56" s="141"/>
      <c r="G56" s="141"/>
      <c r="H56" s="141"/>
      <c r="I56" s="104"/>
      <c r="J56" s="141"/>
      <c r="K56" s="141"/>
      <c r="L56" s="141"/>
      <c r="M56" s="141"/>
      <c r="N56" s="141"/>
    </row>
    <row r="57" spans="1:14" x14ac:dyDescent="0.2">
      <c r="A57" s="144"/>
      <c r="B57" s="141"/>
      <c r="C57" s="141"/>
      <c r="D57" s="141"/>
      <c r="E57" s="104"/>
      <c r="F57" s="141"/>
      <c r="G57" s="141"/>
      <c r="H57" s="141"/>
      <c r="I57" s="104"/>
      <c r="J57" s="141"/>
      <c r="K57" s="141"/>
      <c r="L57" s="141"/>
      <c r="M57" s="141"/>
      <c r="N57" s="141"/>
    </row>
    <row r="58" spans="1:14" x14ac:dyDescent="0.2">
      <c r="A58" s="144"/>
      <c r="B58" s="141"/>
      <c r="C58" s="141"/>
      <c r="D58" s="141"/>
      <c r="E58" s="104"/>
      <c r="F58" s="141"/>
      <c r="G58" s="141"/>
      <c r="H58" s="141"/>
      <c r="I58" s="104"/>
      <c r="J58" s="141"/>
      <c r="K58" s="141"/>
      <c r="L58" s="141"/>
      <c r="M58" s="141"/>
      <c r="N58" s="141"/>
    </row>
    <row r="59" spans="1:14" x14ac:dyDescent="0.2">
      <c r="A59" s="144"/>
      <c r="B59" s="141"/>
      <c r="C59" s="141"/>
      <c r="D59" s="141"/>
      <c r="E59" s="104"/>
      <c r="F59" s="141"/>
      <c r="G59" s="141"/>
      <c r="H59" s="141"/>
      <c r="I59" s="104"/>
      <c r="J59" s="141"/>
      <c r="K59" s="141"/>
      <c r="L59" s="141"/>
      <c r="M59" s="141"/>
      <c r="N59" s="141"/>
    </row>
  </sheetData>
  <mergeCells count="231">
    <mergeCell ref="M39:N39"/>
    <mergeCell ref="A39:B39"/>
    <mergeCell ref="C39:D39"/>
    <mergeCell ref="E39:F39"/>
    <mergeCell ref="G39:H39"/>
    <mergeCell ref="I39:J39"/>
    <mergeCell ref="K39:L39"/>
    <mergeCell ref="M25:N25"/>
    <mergeCell ref="A32:B32"/>
    <mergeCell ref="C32:D32"/>
    <mergeCell ref="E32:F32"/>
    <mergeCell ref="G32:H32"/>
    <mergeCell ref="I32:J32"/>
    <mergeCell ref="K32:L32"/>
    <mergeCell ref="M32:N32"/>
    <mergeCell ref="A25:B25"/>
    <mergeCell ref="C25:D25"/>
    <mergeCell ref="E25:F25"/>
    <mergeCell ref="G25:H25"/>
    <mergeCell ref="I25:J25"/>
    <mergeCell ref="K25:L25"/>
    <mergeCell ref="M37:N37"/>
    <mergeCell ref="A38:B38"/>
    <mergeCell ref="C38:D38"/>
    <mergeCell ref="M11:N11"/>
    <mergeCell ref="A18:B18"/>
    <mergeCell ref="C18:D18"/>
    <mergeCell ref="E18:F18"/>
    <mergeCell ref="G18:H18"/>
    <mergeCell ref="I18:J18"/>
    <mergeCell ref="K18:L18"/>
    <mergeCell ref="M18:N18"/>
    <mergeCell ref="A11:B11"/>
    <mergeCell ref="C11:D11"/>
    <mergeCell ref="E11:F11"/>
    <mergeCell ref="G11:H11"/>
    <mergeCell ref="I11:J11"/>
    <mergeCell ref="K11:L11"/>
    <mergeCell ref="M17:N17"/>
    <mergeCell ref="M15:N15"/>
    <mergeCell ref="A16:B16"/>
    <mergeCell ref="C16:D16"/>
    <mergeCell ref="E16:F16"/>
    <mergeCell ref="G16:H16"/>
    <mergeCell ref="I16:J16"/>
    <mergeCell ref="K16:L16"/>
    <mergeCell ref="M16:N16"/>
    <mergeCell ref="A15:B15"/>
    <mergeCell ref="A46:B46"/>
    <mergeCell ref="C46:D46"/>
    <mergeCell ref="A48:B48"/>
    <mergeCell ref="C48:D48"/>
    <mergeCell ref="A43:B43"/>
    <mergeCell ref="C43:D43"/>
    <mergeCell ref="A44:B44"/>
    <mergeCell ref="C44:D44"/>
    <mergeCell ref="A45:B45"/>
    <mergeCell ref="C45:D45"/>
    <mergeCell ref="A47:B47"/>
    <mergeCell ref="C47:D47"/>
    <mergeCell ref="M40:N40"/>
    <mergeCell ref="A41:B41"/>
    <mergeCell ref="C41:D41"/>
    <mergeCell ref="E41:F41"/>
    <mergeCell ref="G41:H41"/>
    <mergeCell ref="I41:J41"/>
    <mergeCell ref="K41:L41"/>
    <mergeCell ref="M41:N41"/>
    <mergeCell ref="A40:B40"/>
    <mergeCell ref="C40:D40"/>
    <mergeCell ref="E40:F40"/>
    <mergeCell ref="G40:H40"/>
    <mergeCell ref="I40:J40"/>
    <mergeCell ref="K40:L40"/>
    <mergeCell ref="E38:F38"/>
    <mergeCell ref="G38:H38"/>
    <mergeCell ref="I38:J38"/>
    <mergeCell ref="K38:L38"/>
    <mergeCell ref="M38:N38"/>
    <mergeCell ref="A37:B37"/>
    <mergeCell ref="C37:D37"/>
    <mergeCell ref="E37:F37"/>
    <mergeCell ref="G37:H37"/>
    <mergeCell ref="I37:J37"/>
    <mergeCell ref="K37:L37"/>
    <mergeCell ref="M34:N34"/>
    <mergeCell ref="A36:B36"/>
    <mergeCell ref="C36:D36"/>
    <mergeCell ref="E36:F36"/>
    <mergeCell ref="G36:H36"/>
    <mergeCell ref="I36:J36"/>
    <mergeCell ref="K36:L36"/>
    <mergeCell ref="M36:N36"/>
    <mergeCell ref="A34:B34"/>
    <mergeCell ref="C34:D34"/>
    <mergeCell ref="E34:F34"/>
    <mergeCell ref="G34:H34"/>
    <mergeCell ref="I34:J34"/>
    <mergeCell ref="K34:L34"/>
    <mergeCell ref="M31:N31"/>
    <mergeCell ref="A33:B33"/>
    <mergeCell ref="C33:D33"/>
    <mergeCell ref="E33:F33"/>
    <mergeCell ref="G33:H33"/>
    <mergeCell ref="I33:J33"/>
    <mergeCell ref="K33:L33"/>
    <mergeCell ref="M33:N33"/>
    <mergeCell ref="A31:B31"/>
    <mergeCell ref="C31:D31"/>
    <mergeCell ref="E31:F31"/>
    <mergeCell ref="G31:H31"/>
    <mergeCell ref="I31:J31"/>
    <mergeCell ref="K31:L31"/>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6:N26"/>
    <mergeCell ref="A27:B27"/>
    <mergeCell ref="C27:D27"/>
    <mergeCell ref="E27:F27"/>
    <mergeCell ref="G27:H27"/>
    <mergeCell ref="I27:J27"/>
    <mergeCell ref="K27:L27"/>
    <mergeCell ref="M27:N27"/>
    <mergeCell ref="A26:B26"/>
    <mergeCell ref="C26:D26"/>
    <mergeCell ref="E26:F26"/>
    <mergeCell ref="G26:H26"/>
    <mergeCell ref="I26:J26"/>
    <mergeCell ref="K26:L26"/>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A19:B19"/>
    <mergeCell ref="C19:D19"/>
    <mergeCell ref="E19:F19"/>
    <mergeCell ref="G19:H19"/>
    <mergeCell ref="I19:J19"/>
    <mergeCell ref="K19:L19"/>
    <mergeCell ref="M19:N19"/>
    <mergeCell ref="A17:B17"/>
    <mergeCell ref="C17:D17"/>
    <mergeCell ref="E17:F17"/>
    <mergeCell ref="G17:H17"/>
    <mergeCell ref="I17:J17"/>
    <mergeCell ref="K17:L17"/>
    <mergeCell ref="C15:D15"/>
    <mergeCell ref="E15:F15"/>
    <mergeCell ref="G15:H15"/>
    <mergeCell ref="I15:J15"/>
    <mergeCell ref="K15:L15"/>
    <mergeCell ref="M12:N12"/>
    <mergeCell ref="A13:B13"/>
    <mergeCell ref="C13:D13"/>
    <mergeCell ref="E13:F13"/>
    <mergeCell ref="G13:H13"/>
    <mergeCell ref="I13:J13"/>
    <mergeCell ref="K13:L13"/>
    <mergeCell ref="M13:N13"/>
    <mergeCell ref="A12:B12"/>
    <mergeCell ref="C12:D12"/>
    <mergeCell ref="E12:F12"/>
    <mergeCell ref="G12:H12"/>
    <mergeCell ref="I12:J12"/>
    <mergeCell ref="K12:L12"/>
    <mergeCell ref="M9:N9"/>
    <mergeCell ref="A10:B10"/>
    <mergeCell ref="C10:D10"/>
    <mergeCell ref="E10:F10"/>
    <mergeCell ref="G10:H10"/>
    <mergeCell ref="I10:J10"/>
    <mergeCell ref="K10:L10"/>
    <mergeCell ref="M10:N10"/>
    <mergeCell ref="A9:B9"/>
    <mergeCell ref="C9:D9"/>
    <mergeCell ref="E9:F9"/>
    <mergeCell ref="G9:H9"/>
    <mergeCell ref="I9:J9"/>
    <mergeCell ref="K9:L9"/>
    <mergeCell ref="A5:H5"/>
    <mergeCell ref="I5:N5"/>
    <mergeCell ref="M6:N6"/>
    <mergeCell ref="A8:B8"/>
    <mergeCell ref="C8:D8"/>
    <mergeCell ref="E8:F8"/>
    <mergeCell ref="G8:H8"/>
    <mergeCell ref="I8:J8"/>
    <mergeCell ref="K8:L8"/>
    <mergeCell ref="M8:N8"/>
    <mergeCell ref="A6:B6"/>
    <mergeCell ref="C6:D6"/>
    <mergeCell ref="E6:F6"/>
    <mergeCell ref="G6:H6"/>
    <mergeCell ref="I6:J6"/>
    <mergeCell ref="K6:L6"/>
  </mergeCells>
  <conditionalFormatting sqref="L21 L28 L35 N7 L14 D42 D7 F7 H7 J7 L7 N14 B14 D14 F14 H14 J14 N21 B21 D21 F21 H21 J21 N28 B28 D28 F28 H28 J28 N35 B35 D35 F35 H35 J35 B42 B7">
    <cfRule type="expression" dxfId="9" priority="1" stopIfTrue="1">
      <formula>$D$3&lt;&gt;MONTH(B7)</formula>
    </cfRule>
  </conditionalFormatting>
  <conditionalFormatting sqref="A7 C7 E7 G7 I7 K7 M7 A14 C14 E14 G14 I14 K14 M14 A21 C21 E21 G21 I21 K21 M21 A28 C28 E28 G28 I28 K28 M28 A35 C35 E35 G35 I35 K35 M35 A42 C42">
    <cfRule type="expression" dxfId="8" priority="2" stopIfTrue="1">
      <formula>$D$3&lt;&gt;MONTH(A7)</formula>
    </cfRule>
  </conditionalFormatting>
  <hyperlinks>
    <hyperlink ref="N3" r:id="rId1" display="https://www.vertex42.com/calendars/personal-planner.html" xr:uid="{00000000-0004-0000-0300-000000000000}"/>
  </hyperlinks>
  <printOptions horizontalCentered="1"/>
  <pageMargins left="0.5" right="0.35" top="0.25" bottom="0.35" header="0.5" footer="0.25"/>
  <pageSetup orientation="portrait" r:id="rId2"/>
  <headerFooter>
    <oddFooter>&amp;L&amp;8&amp;K00-049© 2015 Vertex42 LLC. Free to print.&amp;R&amp;8&amp;K00-049https://www.vertex42.com/calendars/personal-planner.html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Q56"/>
  <sheetViews>
    <sheetView showGridLines="0" zoomScaleNormal="100" zoomScaleSheetLayoutView="65" workbookViewId="0">
      <selection activeCell="B3" sqref="B3"/>
    </sheetView>
  </sheetViews>
  <sheetFormatPr defaultRowHeight="12.75" x14ac:dyDescent="0.2"/>
  <cols>
    <col min="1" max="1" width="3.7109375" customWidth="1"/>
    <col min="2" max="2" width="18.7109375" customWidth="1"/>
    <col min="3" max="3" width="3.7109375" customWidth="1"/>
    <col min="4" max="4" width="19.42578125" customWidth="1"/>
    <col min="5" max="5" width="3.7109375" customWidth="1"/>
    <col min="6" max="6" width="19.42578125" customWidth="1"/>
    <col min="7" max="7" width="3.7109375" customWidth="1"/>
    <col min="8" max="8" width="19.42578125" customWidth="1"/>
    <col min="9" max="9" width="3.7109375" customWidth="1"/>
    <col min="10" max="10" width="19.42578125" customWidth="1"/>
    <col min="11" max="11" width="3.7109375" customWidth="1"/>
    <col min="12" max="12" width="19.42578125" customWidth="1"/>
    <col min="13" max="13" width="3.7109375" customWidth="1"/>
    <col min="14" max="14" width="18.7109375" customWidth="1"/>
    <col min="15" max="15" width="1.7109375" customWidth="1"/>
    <col min="16" max="16" width="2.5703125" bestFit="1" customWidth="1"/>
    <col min="17" max="17" width="21.85546875" customWidth="1"/>
  </cols>
  <sheetData>
    <row r="1" spans="1:17" s="1" customFormat="1" ht="24.75" customHeight="1" x14ac:dyDescent="0.2">
      <c r="A1" s="162" t="s">
        <v>116</v>
      </c>
      <c r="B1" s="162"/>
      <c r="C1" s="162"/>
      <c r="D1" s="162"/>
      <c r="E1" s="162"/>
      <c r="F1" s="162"/>
      <c r="G1" s="162"/>
      <c r="H1" s="162"/>
      <c r="I1" s="162"/>
      <c r="J1" s="162"/>
      <c r="K1" s="162"/>
      <c r="L1" s="162"/>
      <c r="M1" s="49"/>
      <c r="N1" s="49"/>
      <c r="O1" s="49"/>
      <c r="P1" s="49"/>
      <c r="Q1" s="49"/>
    </row>
    <row r="2" spans="1:17" ht="15" customHeight="1" x14ac:dyDescent="0.2">
      <c r="A2" s="5"/>
      <c r="B2" s="6" t="s">
        <v>1</v>
      </c>
      <c r="C2" s="5"/>
      <c r="D2" s="6" t="s">
        <v>0</v>
      </c>
      <c r="E2" s="5"/>
      <c r="F2" s="6" t="s">
        <v>6</v>
      </c>
      <c r="G2" s="5"/>
      <c r="H2" s="5"/>
      <c r="I2" s="5"/>
      <c r="J2" s="5"/>
      <c r="K2" s="5"/>
      <c r="L2" s="5"/>
      <c r="M2" s="5"/>
      <c r="N2" s="5"/>
      <c r="O2" s="5"/>
      <c r="P2" s="5"/>
      <c r="Q2" s="7" t="s">
        <v>146</v>
      </c>
    </row>
    <row r="3" spans="1:17" ht="15.75" customHeight="1" x14ac:dyDescent="0.2">
      <c r="A3" s="5"/>
      <c r="B3" s="249">
        <f>Blank!D10</f>
        <v>2020</v>
      </c>
      <c r="C3" s="5"/>
      <c r="D3" s="9">
        <v>2</v>
      </c>
      <c r="E3" s="5"/>
      <c r="F3" s="9">
        <v>1</v>
      </c>
      <c r="G3" s="5"/>
      <c r="H3" s="5"/>
      <c r="I3" s="5"/>
      <c r="J3" s="5"/>
      <c r="K3" s="5"/>
      <c r="L3" s="5"/>
      <c r="M3" s="5"/>
      <c r="N3" s="5"/>
      <c r="O3" s="5"/>
      <c r="P3" s="5"/>
      <c r="Q3" s="8" t="s">
        <v>112</v>
      </c>
    </row>
    <row r="4" spans="1:17" ht="8.25" customHeight="1" x14ac:dyDescent="0.2">
      <c r="A4" s="5"/>
      <c r="B4" s="5"/>
      <c r="C4" s="5"/>
      <c r="D4" s="5"/>
      <c r="E4" s="5"/>
      <c r="F4" s="5"/>
      <c r="G4" s="5"/>
      <c r="H4" s="5"/>
      <c r="I4" s="5"/>
      <c r="J4" s="5"/>
      <c r="K4" s="5"/>
      <c r="L4" s="5"/>
      <c r="M4" s="5"/>
      <c r="N4" s="5"/>
      <c r="O4" s="5"/>
      <c r="P4" s="5"/>
      <c r="Q4" s="5"/>
    </row>
    <row r="5" spans="1:17" s="2" customFormat="1" ht="39" customHeight="1" x14ac:dyDescent="0.2">
      <c r="A5" s="311">
        <f>DATE(B3,D3,1)</f>
        <v>43862</v>
      </c>
      <c r="B5" s="311"/>
      <c r="C5" s="311"/>
      <c r="D5" s="311"/>
      <c r="E5" s="311"/>
      <c r="F5" s="311"/>
      <c r="G5" s="311"/>
      <c r="H5" s="311"/>
      <c r="I5" s="106"/>
      <c r="J5" s="106"/>
      <c r="K5" s="106"/>
      <c r="L5" s="67"/>
      <c r="M5" s="67"/>
      <c r="N5" s="67"/>
      <c r="O5" s="67"/>
      <c r="P5" s="67"/>
      <c r="Q5" s="67"/>
    </row>
    <row r="6" spans="1:17" s="2" customFormat="1" ht="18" customHeight="1" x14ac:dyDescent="0.2">
      <c r="A6" s="319">
        <f>A7</f>
        <v>43856</v>
      </c>
      <c r="B6" s="317"/>
      <c r="C6" s="317">
        <f>C7</f>
        <v>43857</v>
      </c>
      <c r="D6" s="317"/>
      <c r="E6" s="317">
        <f>E7</f>
        <v>43858</v>
      </c>
      <c r="F6" s="317"/>
      <c r="G6" s="317">
        <f>G7</f>
        <v>43859</v>
      </c>
      <c r="H6" s="317"/>
      <c r="I6" s="317">
        <f>I7</f>
        <v>43860</v>
      </c>
      <c r="J6" s="317"/>
      <c r="K6" s="317">
        <f>K7</f>
        <v>43861</v>
      </c>
      <c r="L6" s="317"/>
      <c r="M6" s="317">
        <f>M7</f>
        <v>43862</v>
      </c>
      <c r="N6" s="318"/>
      <c r="P6" s="142" t="s">
        <v>5</v>
      </c>
      <c r="Q6" s="124"/>
    </row>
    <row r="7" spans="1:17" s="2" customFormat="1" ht="15.75" customHeight="1" x14ac:dyDescent="0.2">
      <c r="A7" s="160">
        <f>$A$5-(WEEKDAY($A$5,1)-($F$3-1))-IF((WEEKDAY($A$5,1)-($F$3-1))&lt;=0,7,0)+1</f>
        <v>43856</v>
      </c>
      <c r="B7" s="148"/>
      <c r="C7" s="160">
        <f>A7+1</f>
        <v>43857</v>
      </c>
      <c r="D7" s="148"/>
      <c r="E7" s="160">
        <f>C7+1</f>
        <v>43858</v>
      </c>
      <c r="F7" s="148"/>
      <c r="G7" s="160">
        <f>E7+1</f>
        <v>43859</v>
      </c>
      <c r="H7" s="148"/>
      <c r="I7" s="160">
        <f>G7+1</f>
        <v>43860</v>
      </c>
      <c r="J7" s="147"/>
      <c r="K7" s="160">
        <f>I7+1</f>
        <v>43861</v>
      </c>
      <c r="L7" s="148"/>
      <c r="M7" s="160">
        <f>K7+1</f>
        <v>43862</v>
      </c>
      <c r="N7" s="148"/>
      <c r="P7" s="177">
        <v>1</v>
      </c>
      <c r="Q7" s="151"/>
    </row>
    <row r="8" spans="1:17" s="2" customFormat="1" ht="14.25" customHeight="1" x14ac:dyDescent="0.2">
      <c r="A8" s="312" t="str">
        <f>IF(A7="","",IFERROR(INDEX(events,MATCH(A7,events_1,0)),""))</f>
        <v/>
      </c>
      <c r="B8" s="313"/>
      <c r="C8" s="312" t="str">
        <f>IF(C7="","",IFERROR(INDEX(events,MATCH(C7,events_1,0)),""))</f>
        <v/>
      </c>
      <c r="D8" s="313"/>
      <c r="E8" s="312" t="str">
        <f>IF(E7="","",IFERROR(INDEX(events,MATCH(E7,events_1,0)),""))</f>
        <v/>
      </c>
      <c r="F8" s="313"/>
      <c r="G8" s="312" t="str">
        <f>IF(G7="","",IFERROR(INDEX(events,MATCH(G7,events_1,0)),""))</f>
        <v/>
      </c>
      <c r="H8" s="313"/>
      <c r="I8" s="312" t="str">
        <f>IF(I7="","",IFERROR(INDEX(events,MATCH(I7,events_1,0)),""))</f>
        <v/>
      </c>
      <c r="J8" s="314"/>
      <c r="K8" s="312" t="str">
        <f>IF(K7="","",IFERROR(INDEX(events,MATCH(K7,events_1,0)),""))</f>
        <v/>
      </c>
      <c r="L8" s="313"/>
      <c r="M8" s="312" t="str">
        <f>IF(M7="","",IFERROR(INDEX(events,MATCH(M7,events_1,0)),""))</f>
        <v/>
      </c>
      <c r="N8" s="313"/>
      <c r="P8" s="178">
        <v>2</v>
      </c>
      <c r="Q8" s="152"/>
    </row>
    <row r="9" spans="1:17" s="2" customFormat="1" ht="14.25" customHeight="1" x14ac:dyDescent="0.2">
      <c r="A9" s="312" t="str">
        <f>IF(A7="","",IFERROR(INDEX(events,MATCH(A7,events_2,0)),""))</f>
        <v/>
      </c>
      <c r="B9" s="313"/>
      <c r="C9" s="312" t="str">
        <f>IF(C7="","",IFERROR(INDEX(events,MATCH(C7,events_2,0)),""))</f>
        <v/>
      </c>
      <c r="D9" s="313"/>
      <c r="E9" s="312" t="str">
        <f>IF(E7="","",IFERROR(INDEX(events,MATCH(E7,events_2,0)),""))</f>
        <v/>
      </c>
      <c r="F9" s="313"/>
      <c r="G9" s="312" t="str">
        <f>IF(G7="","",IFERROR(INDEX(events,MATCH(G7,events_2,0)),""))</f>
        <v/>
      </c>
      <c r="H9" s="313"/>
      <c r="I9" s="312" t="str">
        <f>IF(I7="","",IFERROR(INDEX(events,MATCH(I7,events_2,0)),""))</f>
        <v/>
      </c>
      <c r="J9" s="314"/>
      <c r="K9" s="312" t="str">
        <f>IF(K7="","",IFERROR(INDEX(events,MATCH(K7,events_2,0)),""))</f>
        <v/>
      </c>
      <c r="L9" s="313"/>
      <c r="M9" s="312" t="str">
        <f>IF(M7="","",IFERROR(INDEX(events,MATCH(M7,events_2,0)),""))</f>
        <v/>
      </c>
      <c r="N9" s="313"/>
      <c r="P9" s="178">
        <v>3</v>
      </c>
      <c r="Q9" s="152"/>
    </row>
    <row r="10" spans="1:17" s="2" customFormat="1" ht="14.25" customHeight="1" x14ac:dyDescent="0.2">
      <c r="A10" s="312" t="str">
        <f>IF(A7="","",IFERROR(INDEX(events,MATCH(A7,events_3,0)),""))</f>
        <v/>
      </c>
      <c r="B10" s="313"/>
      <c r="C10" s="312" t="str">
        <f>IF(C7="","",IFERROR(INDEX(events,MATCH(C7,events_3,0)),""))</f>
        <v/>
      </c>
      <c r="D10" s="313"/>
      <c r="E10" s="312" t="str">
        <f>IF(E7="","",IFERROR(INDEX(events,MATCH(E7,events_3,0)),""))</f>
        <v/>
      </c>
      <c r="F10" s="313"/>
      <c r="G10" s="312" t="str">
        <f>IF(G7="","",IFERROR(INDEX(events,MATCH(G7,events_3,0)),""))</f>
        <v/>
      </c>
      <c r="H10" s="313"/>
      <c r="I10" s="312" t="str">
        <f>IF(I7="","",IFERROR(INDEX(events,MATCH(I7,events_3,0)),""))</f>
        <v/>
      </c>
      <c r="J10" s="314"/>
      <c r="K10" s="312" t="str">
        <f>IF(K7="","",IFERROR(INDEX(events,MATCH(K7,events_3,0)),""))</f>
        <v/>
      </c>
      <c r="L10" s="313"/>
      <c r="M10" s="312" t="str">
        <f>IF(M7="","",IFERROR(INDEX(events,MATCH(M7,events_3,0)),""))</f>
        <v/>
      </c>
      <c r="N10" s="313"/>
      <c r="P10" s="178">
        <v>4</v>
      </c>
      <c r="Q10" s="152"/>
    </row>
    <row r="11" spans="1:17" s="2" customFormat="1" ht="14.25" customHeight="1" x14ac:dyDescent="0.2">
      <c r="A11" s="312" t="str">
        <f>IF(A7="","",IFERROR(INDEX(events,MATCH(A7,events_4,0)),""))</f>
        <v/>
      </c>
      <c r="B11" s="313"/>
      <c r="C11" s="312" t="str">
        <f>IF(C7="","",IFERROR(INDEX(events,MATCH(C7,events_4,0)),""))</f>
        <v/>
      </c>
      <c r="D11" s="313"/>
      <c r="E11" s="312" t="str">
        <f>IF(E7="","",IFERROR(INDEX(events,MATCH(E7,events_4,0)),""))</f>
        <v/>
      </c>
      <c r="F11" s="313"/>
      <c r="G11" s="312" t="str">
        <f>IF(G7="","",IFERROR(INDEX(events,MATCH(G7,events_4,0)),""))</f>
        <v/>
      </c>
      <c r="H11" s="313"/>
      <c r="I11" s="312" t="str">
        <f>IF(I7="","",IFERROR(INDEX(events,MATCH(I7,events_4,0)),""))</f>
        <v/>
      </c>
      <c r="J11" s="314"/>
      <c r="K11" s="312" t="str">
        <f>IF(K7="","",IFERROR(INDEX(events,MATCH(K7,events_4,0)),""))</f>
        <v/>
      </c>
      <c r="L11" s="313"/>
      <c r="M11" s="312" t="str">
        <f>IF(M7="","",IFERROR(INDEX(events,MATCH(M7,events_4,0)),""))</f>
        <v/>
      </c>
      <c r="N11" s="313"/>
      <c r="P11" s="178">
        <v>5</v>
      </c>
      <c r="Q11" s="152"/>
    </row>
    <row r="12" spans="1:17" s="2" customFormat="1" ht="14.25" customHeight="1" x14ac:dyDescent="0.2">
      <c r="A12" s="312" t="str">
        <f>IF(A7="","",IFERROR(INDEX(events,MATCH(A7,events_5,0)),""))</f>
        <v/>
      </c>
      <c r="B12" s="313"/>
      <c r="C12" s="312" t="str">
        <f>IF(C7="","",IFERROR(INDEX(events,MATCH(C7,events_5,0)),""))</f>
        <v/>
      </c>
      <c r="D12" s="313"/>
      <c r="E12" s="312" t="str">
        <f>IF(E7="","",IFERROR(INDEX(events,MATCH(E7,events_5,0)),""))</f>
        <v/>
      </c>
      <c r="F12" s="313"/>
      <c r="G12" s="312" t="str">
        <f>IF(G7="","",IFERROR(INDEX(events,MATCH(G7,events_5,0)),""))</f>
        <v/>
      </c>
      <c r="H12" s="313"/>
      <c r="I12" s="312" t="str">
        <f>IF(I7="","",IFERROR(INDEX(events,MATCH(I7,events_5,0)),""))</f>
        <v/>
      </c>
      <c r="J12" s="314"/>
      <c r="K12" s="312" t="str">
        <f>IF(K7="","",IFERROR(INDEX(events,MATCH(K7,events_5,0)),""))</f>
        <v/>
      </c>
      <c r="L12" s="313"/>
      <c r="M12" s="312" t="str">
        <f>IF(M7="","",IFERROR(INDEX(events,MATCH(M7,events_5,0)),""))</f>
        <v/>
      </c>
      <c r="N12" s="313"/>
    </row>
    <row r="13" spans="1:17" s="2" customFormat="1" ht="14.25" customHeight="1" x14ac:dyDescent="0.2">
      <c r="A13" s="312" t="str">
        <f>IF(A7="","",IFERROR(INDEX(events,MATCH(A7,events_6,0)),""))</f>
        <v/>
      </c>
      <c r="B13" s="313"/>
      <c r="C13" s="312" t="str">
        <f>IF(C7="","",IFERROR(INDEX(events,MATCH(C7,events_6,0)),""))</f>
        <v/>
      </c>
      <c r="D13" s="313"/>
      <c r="E13" s="312" t="str">
        <f>IF(E7="","",IFERROR(INDEX(events,MATCH(E7,events_6,0)),""))</f>
        <v/>
      </c>
      <c r="F13" s="313"/>
      <c r="G13" s="312" t="str">
        <f>IF(G7="","",IFERROR(INDEX(events,MATCH(G7,events_6,0)),""))</f>
        <v/>
      </c>
      <c r="H13" s="313"/>
      <c r="I13" s="312" t="str">
        <f>IF(I7="","",IFERROR(INDEX(events,MATCH(I7,events_6,0)),""))</f>
        <v/>
      </c>
      <c r="J13" s="314"/>
      <c r="K13" s="312" t="str">
        <f>IF(K7="","",IFERROR(INDEX(events,MATCH(K7,events_6,0)),""))</f>
        <v/>
      </c>
      <c r="L13" s="313"/>
      <c r="M13" s="312" t="str">
        <f>IF(M7="","",IFERROR(INDEX(events,MATCH(M7,events_6,0)),""))</f>
        <v/>
      </c>
      <c r="N13" s="313"/>
      <c r="P13" s="153"/>
      <c r="Q13" s="154"/>
    </row>
    <row r="14" spans="1:17" s="2" customFormat="1" ht="14.25" customHeight="1" x14ac:dyDescent="0.2">
      <c r="A14" s="312"/>
      <c r="B14" s="313"/>
      <c r="C14" s="312"/>
      <c r="D14" s="313"/>
      <c r="E14" s="312"/>
      <c r="F14" s="313"/>
      <c r="G14" s="312"/>
      <c r="H14" s="313"/>
      <c r="I14" s="312"/>
      <c r="J14" s="314"/>
      <c r="K14" s="315"/>
      <c r="L14" s="316"/>
      <c r="M14" s="315"/>
      <c r="N14" s="316"/>
      <c r="P14" s="121" t="s">
        <v>3</v>
      </c>
      <c r="Q14" s="142" t="s">
        <v>4</v>
      </c>
    </row>
    <row r="15" spans="1:17" s="2" customFormat="1" ht="15.75" customHeight="1" x14ac:dyDescent="0.2">
      <c r="A15" s="160">
        <f>M7+1</f>
        <v>43863</v>
      </c>
      <c r="B15" s="148"/>
      <c r="C15" s="160">
        <f>A15+1</f>
        <v>43864</v>
      </c>
      <c r="D15" s="148"/>
      <c r="E15" s="160">
        <f>C15+1</f>
        <v>43865</v>
      </c>
      <c r="F15" s="148"/>
      <c r="G15" s="161">
        <f>E15+1</f>
        <v>43866</v>
      </c>
      <c r="H15" s="148"/>
      <c r="I15" s="160">
        <f>G15+1</f>
        <v>43867</v>
      </c>
      <c r="J15" s="148"/>
      <c r="K15" s="160">
        <f>I15+1</f>
        <v>43868</v>
      </c>
      <c r="L15" s="148"/>
      <c r="M15" s="160">
        <f>K15+1</f>
        <v>43869</v>
      </c>
      <c r="N15" s="148"/>
      <c r="P15" s="149"/>
      <c r="Q15" s="155"/>
    </row>
    <row r="16" spans="1:17" s="2" customFormat="1" ht="14.25" customHeight="1" x14ac:dyDescent="0.2">
      <c r="A16" s="312" t="str">
        <f>IF(A15="","",IFERROR(INDEX(events,MATCH(A15,events_1,0)),""))</f>
        <v>Groundhog Day</v>
      </c>
      <c r="B16" s="313"/>
      <c r="C16" s="312" t="str">
        <f>IF(C15="","",IFERROR(INDEX(events,MATCH(C15,events_1,0)),""))</f>
        <v/>
      </c>
      <c r="D16" s="313"/>
      <c r="E16" s="312" t="str">
        <f>IF(E15="","",IFERROR(INDEX(events,MATCH(E15,events_1,0)),""))</f>
        <v/>
      </c>
      <c r="F16" s="313"/>
      <c r="G16" s="314" t="str">
        <f>IF(G15="","",IFERROR(INDEX(events,MATCH(G15,events_1,0)),""))</f>
        <v/>
      </c>
      <c r="H16" s="313"/>
      <c r="I16" s="312" t="str">
        <f>IF(I15="","",IFERROR(INDEX(events,MATCH(I15,events_1,0)),""))</f>
        <v/>
      </c>
      <c r="J16" s="313"/>
      <c r="K16" s="312" t="str">
        <f>IF(K15="","",IFERROR(INDEX(events,MATCH(K15,events_1,0)),""))</f>
        <v/>
      </c>
      <c r="L16" s="313"/>
      <c r="M16" s="312" t="str">
        <f>IF(M15="","",IFERROR(INDEX(events,MATCH(M15,events_1,0)),""))</f>
        <v/>
      </c>
      <c r="N16" s="313"/>
      <c r="P16" s="108"/>
      <c r="Q16" s="156"/>
    </row>
    <row r="17" spans="1:17" s="2" customFormat="1" ht="14.25" customHeight="1" x14ac:dyDescent="0.2">
      <c r="A17" s="312" t="str">
        <f>IF(A15="","",IFERROR(INDEX(events,MATCH(A15,events_2,0)),""))</f>
        <v/>
      </c>
      <c r="B17" s="313"/>
      <c r="C17" s="312" t="str">
        <f>IF(C15="","",IFERROR(INDEX(events,MATCH(C15,events_2,0)),""))</f>
        <v/>
      </c>
      <c r="D17" s="313"/>
      <c r="E17" s="312" t="str">
        <f>IF(E15="","",IFERROR(INDEX(events,MATCH(E15,events_2,0)),""))</f>
        <v/>
      </c>
      <c r="F17" s="313"/>
      <c r="G17" s="314" t="str">
        <f>IF(G15="","",IFERROR(INDEX(events,MATCH(G15,events_2,0)),""))</f>
        <v/>
      </c>
      <c r="H17" s="313"/>
      <c r="I17" s="312" t="str">
        <f>IF(I15="","",IFERROR(INDEX(events,MATCH(I15,events_2,0)),""))</f>
        <v/>
      </c>
      <c r="J17" s="313"/>
      <c r="K17" s="312" t="str">
        <f>IF(K15="","",IFERROR(INDEX(events,MATCH(K15,events_2,0)),""))</f>
        <v/>
      </c>
      <c r="L17" s="313"/>
      <c r="M17" s="312" t="str">
        <f>IF(M15="","",IFERROR(INDEX(events,MATCH(M15,events_2,0)),""))</f>
        <v/>
      </c>
      <c r="N17" s="313"/>
      <c r="P17" s="108"/>
      <c r="Q17" s="156"/>
    </row>
    <row r="18" spans="1:17" s="2" customFormat="1" ht="14.25" customHeight="1" x14ac:dyDescent="0.2">
      <c r="A18" s="312" t="str">
        <f>IF(A15="","",IFERROR(INDEX(events,MATCH(A15,events_3,0)),""))</f>
        <v/>
      </c>
      <c r="B18" s="313"/>
      <c r="C18" s="312" t="str">
        <f>IF(C15="","",IFERROR(INDEX(events,MATCH(C15,events_3,0)),""))</f>
        <v/>
      </c>
      <c r="D18" s="313"/>
      <c r="E18" s="312" t="str">
        <f>IF(E15="","",IFERROR(INDEX(events,MATCH(E15,events_3,0)),""))</f>
        <v/>
      </c>
      <c r="F18" s="313"/>
      <c r="G18" s="314" t="str">
        <f>IF(G15="","",IFERROR(INDEX(events,MATCH(G15,events_3,0)),""))</f>
        <v/>
      </c>
      <c r="H18" s="313"/>
      <c r="I18" s="312" t="str">
        <f>IF(I15="","",IFERROR(INDEX(events,MATCH(I15,events_3,0)),""))</f>
        <v/>
      </c>
      <c r="J18" s="313"/>
      <c r="K18" s="312" t="str">
        <f>IF(K15="","",IFERROR(INDEX(events,MATCH(K15,events_3,0)),""))</f>
        <v/>
      </c>
      <c r="L18" s="313"/>
      <c r="M18" s="312" t="str">
        <f>IF(M15="","",IFERROR(INDEX(events,MATCH(M15,events_3,0)),""))</f>
        <v/>
      </c>
      <c r="N18" s="313"/>
      <c r="P18" s="108"/>
      <c r="Q18" s="156"/>
    </row>
    <row r="19" spans="1:17" s="2" customFormat="1" ht="14.25" customHeight="1" x14ac:dyDescent="0.2">
      <c r="A19" s="312" t="str">
        <f>IF(A15="","",IFERROR(INDEX(events,MATCH(A15,events_4,0)),""))</f>
        <v/>
      </c>
      <c r="B19" s="313"/>
      <c r="C19" s="312" t="str">
        <f>IF(C15="","",IFERROR(INDEX(events,MATCH(C15,events_4,0)),""))</f>
        <v/>
      </c>
      <c r="D19" s="313"/>
      <c r="E19" s="312" t="str">
        <f>IF(E15="","",IFERROR(INDEX(events,MATCH(E15,events_4,0)),""))</f>
        <v/>
      </c>
      <c r="F19" s="313"/>
      <c r="G19" s="314" t="str">
        <f>IF(G15="","",IFERROR(INDEX(events,MATCH(G15,events_4,0)),""))</f>
        <v/>
      </c>
      <c r="H19" s="313"/>
      <c r="I19" s="312" t="str">
        <f>IF(I15="","",IFERROR(INDEX(events,MATCH(I15,events_4,0)),""))</f>
        <v/>
      </c>
      <c r="J19" s="313"/>
      <c r="K19" s="312" t="str">
        <f>IF(K15="","",IFERROR(INDEX(events,MATCH(K15,events_4,0)),""))</f>
        <v/>
      </c>
      <c r="L19" s="313"/>
      <c r="M19" s="312" t="str">
        <f>IF(M15="","",IFERROR(INDEX(events,MATCH(M15,events_4,0)),""))</f>
        <v/>
      </c>
      <c r="N19" s="313"/>
      <c r="P19" s="108"/>
      <c r="Q19" s="156"/>
    </row>
    <row r="20" spans="1:17" s="2" customFormat="1" ht="14.25" customHeight="1" x14ac:dyDescent="0.2">
      <c r="A20" s="312" t="str">
        <f>IF(A15="","",IFERROR(INDEX(events,MATCH(A15,events_5,0)),""))</f>
        <v/>
      </c>
      <c r="B20" s="313"/>
      <c r="C20" s="312" t="str">
        <f>IF(C15="","",IFERROR(INDEX(events,MATCH(C15,events_5,0)),""))</f>
        <v/>
      </c>
      <c r="D20" s="313"/>
      <c r="E20" s="312" t="str">
        <f>IF(E15="","",IFERROR(INDEX(events,MATCH(E15,events_5,0)),""))</f>
        <v/>
      </c>
      <c r="F20" s="313"/>
      <c r="G20" s="314" t="str">
        <f>IF(G15="","",IFERROR(INDEX(events,MATCH(G15,events_5,0)),""))</f>
        <v/>
      </c>
      <c r="H20" s="313"/>
      <c r="I20" s="312" t="str">
        <f>IF(I15="","",IFERROR(INDEX(events,MATCH(I15,events_5,0)),""))</f>
        <v/>
      </c>
      <c r="J20" s="313"/>
      <c r="K20" s="312" t="str">
        <f>IF(K15="","",IFERROR(INDEX(events,MATCH(K15,events_5,0)),""))</f>
        <v/>
      </c>
      <c r="L20" s="313"/>
      <c r="M20" s="312" t="str">
        <f>IF(M15="","",IFERROR(INDEX(events,MATCH(M15,events_5,0)),""))</f>
        <v/>
      </c>
      <c r="N20" s="313"/>
      <c r="P20" s="108"/>
      <c r="Q20" s="156"/>
    </row>
    <row r="21" spans="1:17" s="2" customFormat="1" ht="14.25" customHeight="1" x14ac:dyDescent="0.2">
      <c r="A21" s="312" t="str">
        <f>IF(A15="","",IFERROR(INDEX(events,MATCH(A15,events_6,0)),""))</f>
        <v/>
      </c>
      <c r="B21" s="313"/>
      <c r="C21" s="312" t="str">
        <f>IF(C15="","",IFERROR(INDEX(events,MATCH(C15,events_6,0)),""))</f>
        <v/>
      </c>
      <c r="D21" s="313"/>
      <c r="E21" s="312" t="str">
        <f>IF(E15="","",IFERROR(INDEX(events,MATCH(E15,events_6,0)),""))</f>
        <v/>
      </c>
      <c r="F21" s="313"/>
      <c r="G21" s="314" t="str">
        <f>IF(G15="","",IFERROR(INDEX(events,MATCH(G15,events_6,0)),""))</f>
        <v/>
      </c>
      <c r="H21" s="313"/>
      <c r="I21" s="312" t="str">
        <f>IF(I15="","",IFERROR(INDEX(events,MATCH(I15,events_6,0)),""))</f>
        <v/>
      </c>
      <c r="J21" s="313"/>
      <c r="K21" s="312" t="str">
        <f>IF(K15="","",IFERROR(INDEX(events,MATCH(K15,events_6,0)),""))</f>
        <v/>
      </c>
      <c r="L21" s="313"/>
      <c r="M21" s="312" t="str">
        <f>IF(M15="","",IFERROR(INDEX(events,MATCH(M15,events_6,0)),""))</f>
        <v/>
      </c>
      <c r="N21" s="313"/>
      <c r="P21" s="108"/>
      <c r="Q21" s="156"/>
    </row>
    <row r="22" spans="1:17" s="2" customFormat="1" ht="14.25" customHeight="1" x14ac:dyDescent="0.2">
      <c r="A22" s="315"/>
      <c r="B22" s="316"/>
      <c r="C22" s="315"/>
      <c r="D22" s="316"/>
      <c r="E22" s="315"/>
      <c r="F22" s="316"/>
      <c r="G22" s="314"/>
      <c r="H22" s="313"/>
      <c r="I22" s="312"/>
      <c r="J22" s="313"/>
      <c r="K22" s="312"/>
      <c r="L22" s="313"/>
      <c r="M22" s="312"/>
      <c r="N22" s="313"/>
      <c r="P22" s="108"/>
      <c r="Q22" s="156"/>
    </row>
    <row r="23" spans="1:17" s="2" customFormat="1" ht="15.75" customHeight="1" x14ac:dyDescent="0.2">
      <c r="A23" s="160">
        <f>M15+1</f>
        <v>43870</v>
      </c>
      <c r="B23" s="148"/>
      <c r="C23" s="160">
        <f>A23+1</f>
        <v>43871</v>
      </c>
      <c r="D23" s="148"/>
      <c r="E23" s="160">
        <f>C23+1</f>
        <v>43872</v>
      </c>
      <c r="F23" s="148"/>
      <c r="G23" s="160">
        <f>E23+1</f>
        <v>43873</v>
      </c>
      <c r="H23" s="148"/>
      <c r="I23" s="160">
        <f>G23+1</f>
        <v>43874</v>
      </c>
      <c r="J23" s="147"/>
      <c r="K23" s="160">
        <f>I23+1</f>
        <v>43875</v>
      </c>
      <c r="L23" s="148"/>
      <c r="M23" s="160">
        <f>K23+1</f>
        <v>43876</v>
      </c>
      <c r="N23" s="148"/>
      <c r="P23" s="108"/>
      <c r="Q23" s="156"/>
    </row>
    <row r="24" spans="1:17" s="2" customFormat="1" ht="14.25" customHeight="1" x14ac:dyDescent="0.2">
      <c r="A24" s="312" t="str">
        <f>IF(A23="","",IFERROR(INDEX(events,MATCH(A23,events_1,0)),""))</f>
        <v/>
      </c>
      <c r="B24" s="313"/>
      <c r="C24" s="312" t="str">
        <f>IF(C23="","",IFERROR(INDEX(events,MATCH(C23,events_1,0)),""))</f>
        <v/>
      </c>
      <c r="D24" s="313"/>
      <c r="E24" s="312" t="str">
        <f>IF(E23="","",IFERROR(INDEX(events,MATCH(E23,events_1,0)),""))</f>
        <v/>
      </c>
      <c r="F24" s="313"/>
      <c r="G24" s="312" t="str">
        <f>IF(G23="","",IFERROR(INDEX(events,MATCH(G23,events_1,0)),""))</f>
        <v>Lincoln's B-Day</v>
      </c>
      <c r="H24" s="313"/>
      <c r="I24" s="312" t="str">
        <f>IF(I23="","",IFERROR(INDEX(events,MATCH(I23,events_1,0)),""))</f>
        <v/>
      </c>
      <c r="J24" s="314"/>
      <c r="K24" s="312" t="str">
        <f>IF(K23="","",IFERROR(INDEX(events,MATCH(K23,events_1,0)),""))</f>
        <v>Valentines Day</v>
      </c>
      <c r="L24" s="313"/>
      <c r="M24" s="312" t="str">
        <f>IF(M23="","",IFERROR(INDEX(events,MATCH(M23,events_1,0)),""))</f>
        <v/>
      </c>
      <c r="N24" s="313"/>
      <c r="P24" s="108"/>
      <c r="Q24" s="156"/>
    </row>
    <row r="25" spans="1:17" s="2" customFormat="1" ht="14.25" customHeight="1" x14ac:dyDescent="0.2">
      <c r="A25" s="312" t="str">
        <f>IF(A23="","",IFERROR(INDEX(events,MATCH(A23,events_2,0)),""))</f>
        <v/>
      </c>
      <c r="B25" s="313"/>
      <c r="C25" s="312" t="str">
        <f>IF(C23="","",IFERROR(INDEX(events,MATCH(C23,events_2,0)),""))</f>
        <v/>
      </c>
      <c r="D25" s="313"/>
      <c r="E25" s="312" t="str">
        <f>IF(E23="","",IFERROR(INDEX(events,MATCH(E23,events_2,0)),""))</f>
        <v/>
      </c>
      <c r="F25" s="313"/>
      <c r="G25" s="312" t="str">
        <f>IF(G23="","",IFERROR(INDEX(events,MATCH(G23,events_2,0)),""))</f>
        <v/>
      </c>
      <c r="H25" s="313"/>
      <c r="I25" s="312" t="str">
        <f>IF(I23="","",IFERROR(INDEX(events,MATCH(I23,events_2,0)),""))</f>
        <v/>
      </c>
      <c r="J25" s="314"/>
      <c r="K25" s="312" t="str">
        <f>IF(K23="","",IFERROR(INDEX(events,MATCH(K23,events_2,0)),""))</f>
        <v/>
      </c>
      <c r="L25" s="313"/>
      <c r="M25" s="312" t="str">
        <f>IF(M23="","",IFERROR(INDEX(events,MATCH(M23,events_2,0)),""))</f>
        <v/>
      </c>
      <c r="N25" s="313"/>
      <c r="P25" s="108"/>
      <c r="Q25" s="156"/>
    </row>
    <row r="26" spans="1:17" s="2" customFormat="1" ht="14.25" customHeight="1" x14ac:dyDescent="0.2">
      <c r="A26" s="312" t="str">
        <f>IF(A23="","",IFERROR(INDEX(events,MATCH(A23,events_3,0)),""))</f>
        <v/>
      </c>
      <c r="B26" s="313"/>
      <c r="C26" s="312" t="str">
        <f>IF(C23="","",IFERROR(INDEX(events,MATCH(C23,events_3,0)),""))</f>
        <v/>
      </c>
      <c r="D26" s="313"/>
      <c r="E26" s="312" t="str">
        <f>IF(E23="","",IFERROR(INDEX(events,MATCH(E23,events_3,0)),""))</f>
        <v/>
      </c>
      <c r="F26" s="313"/>
      <c r="G26" s="312" t="str">
        <f>IF(G23="","",IFERROR(INDEX(events,MATCH(G23,events_3,0)),""))</f>
        <v/>
      </c>
      <c r="H26" s="313"/>
      <c r="I26" s="312" t="str">
        <f>IF(I23="","",IFERROR(INDEX(events,MATCH(I23,events_3,0)),""))</f>
        <v/>
      </c>
      <c r="J26" s="314"/>
      <c r="K26" s="312" t="str">
        <f>IF(K23="","",IFERROR(INDEX(events,MATCH(K23,events_3,0)),""))</f>
        <v/>
      </c>
      <c r="L26" s="313"/>
      <c r="M26" s="312" t="str">
        <f>IF(M23="","",IFERROR(INDEX(events,MATCH(M23,events_3,0)),""))</f>
        <v/>
      </c>
      <c r="N26" s="313"/>
      <c r="P26" s="108"/>
      <c r="Q26" s="156"/>
    </row>
    <row r="27" spans="1:17" s="2" customFormat="1" ht="14.25" customHeight="1" x14ac:dyDescent="0.2">
      <c r="A27" s="312" t="str">
        <f>IF(A23="","",IFERROR(INDEX(events,MATCH(A23,events_4,0)),""))</f>
        <v/>
      </c>
      <c r="B27" s="313"/>
      <c r="C27" s="312" t="str">
        <f>IF(C23="","",IFERROR(INDEX(events,MATCH(C23,events_4,0)),""))</f>
        <v/>
      </c>
      <c r="D27" s="313"/>
      <c r="E27" s="312" t="str">
        <f>IF(E23="","",IFERROR(INDEX(events,MATCH(E23,events_4,0)),""))</f>
        <v/>
      </c>
      <c r="F27" s="313"/>
      <c r="G27" s="312" t="str">
        <f>IF(G23="","",IFERROR(INDEX(events,MATCH(G23,events_4,0)),""))</f>
        <v/>
      </c>
      <c r="H27" s="313"/>
      <c r="I27" s="312" t="str">
        <f>IF(I23="","",IFERROR(INDEX(events,MATCH(I23,events_4,0)),""))</f>
        <v/>
      </c>
      <c r="J27" s="314"/>
      <c r="K27" s="312" t="str">
        <f>IF(K23="","",IFERROR(INDEX(events,MATCH(K23,events_4,0)),""))</f>
        <v/>
      </c>
      <c r="L27" s="313"/>
      <c r="M27" s="312" t="str">
        <f>IF(M23="","",IFERROR(INDEX(events,MATCH(M23,events_4,0)),""))</f>
        <v/>
      </c>
      <c r="N27" s="313"/>
      <c r="P27" s="108"/>
      <c r="Q27" s="156"/>
    </row>
    <row r="28" spans="1:17" s="2" customFormat="1" ht="14.25" customHeight="1" x14ac:dyDescent="0.2">
      <c r="A28" s="312" t="str">
        <f>IF(A23="","",IFERROR(INDEX(events,MATCH(A23,events_5,0)),""))</f>
        <v/>
      </c>
      <c r="B28" s="313"/>
      <c r="C28" s="312" t="str">
        <f>IF(C23="","",IFERROR(INDEX(events,MATCH(C23,events_5,0)),""))</f>
        <v/>
      </c>
      <c r="D28" s="313"/>
      <c r="E28" s="312" t="str">
        <f>IF(E23="","",IFERROR(INDEX(events,MATCH(E23,events_5,0)),""))</f>
        <v/>
      </c>
      <c r="F28" s="313"/>
      <c r="G28" s="312" t="str">
        <f>IF(G23="","",IFERROR(INDEX(events,MATCH(G23,events_5,0)),""))</f>
        <v/>
      </c>
      <c r="H28" s="313"/>
      <c r="I28" s="312" t="str">
        <f>IF(I23="","",IFERROR(INDEX(events,MATCH(I23,events_5,0)),""))</f>
        <v/>
      </c>
      <c r="J28" s="314"/>
      <c r="K28" s="312" t="str">
        <f>IF(K23="","",IFERROR(INDEX(events,MATCH(K23,events_5,0)),""))</f>
        <v/>
      </c>
      <c r="L28" s="313"/>
      <c r="M28" s="312" t="str">
        <f>IF(M23="","",IFERROR(INDEX(events,MATCH(M23,events_5,0)),""))</f>
        <v/>
      </c>
      <c r="N28" s="313"/>
      <c r="P28" s="108"/>
      <c r="Q28" s="156"/>
    </row>
    <row r="29" spans="1:17" s="2" customFormat="1" ht="14.25" customHeight="1" x14ac:dyDescent="0.2">
      <c r="A29" s="312" t="str">
        <f>IF(A23="","",IFERROR(INDEX(events,MATCH(A23,events_6,0)),""))</f>
        <v/>
      </c>
      <c r="B29" s="313"/>
      <c r="C29" s="312" t="str">
        <f>IF(C23="","",IFERROR(INDEX(events,MATCH(C23,events_6,0)),""))</f>
        <v/>
      </c>
      <c r="D29" s="313"/>
      <c r="E29" s="312" t="str">
        <f>IF(E23="","",IFERROR(INDEX(events,MATCH(E23,events_6,0)),""))</f>
        <v/>
      </c>
      <c r="F29" s="313"/>
      <c r="G29" s="312" t="str">
        <f>IF(G23="","",IFERROR(INDEX(events,MATCH(G23,events_6,0)),""))</f>
        <v/>
      </c>
      <c r="H29" s="313"/>
      <c r="I29" s="312" t="str">
        <f>IF(I23="","",IFERROR(INDEX(events,MATCH(I23,events_6,0)),""))</f>
        <v/>
      </c>
      <c r="J29" s="314"/>
      <c r="K29" s="312" t="str">
        <f>IF(K23="","",IFERROR(INDEX(events,MATCH(K23,events_6,0)),""))</f>
        <v/>
      </c>
      <c r="L29" s="313"/>
      <c r="M29" s="312" t="str">
        <f>IF(M23="","",IFERROR(INDEX(events,MATCH(M23,events_6,0)),""))</f>
        <v/>
      </c>
      <c r="N29" s="313"/>
      <c r="P29" s="153"/>
      <c r="Q29" s="154"/>
    </row>
    <row r="30" spans="1:17" s="2" customFormat="1" ht="14.25" customHeight="1" x14ac:dyDescent="0.2">
      <c r="A30" s="312"/>
      <c r="B30" s="313"/>
      <c r="C30" s="312"/>
      <c r="D30" s="313"/>
      <c r="E30" s="312"/>
      <c r="F30" s="313"/>
      <c r="G30" s="312"/>
      <c r="H30" s="313"/>
      <c r="I30" s="312"/>
      <c r="J30" s="314"/>
      <c r="K30" s="315"/>
      <c r="L30" s="316"/>
      <c r="M30" s="315"/>
      <c r="N30" s="316"/>
      <c r="P30" s="121" t="s">
        <v>3</v>
      </c>
      <c r="Q30" s="142" t="s">
        <v>105</v>
      </c>
    </row>
    <row r="31" spans="1:17" s="2" customFormat="1" ht="15.75" customHeight="1" x14ac:dyDescent="0.2">
      <c r="A31" s="160">
        <f>M23+1</f>
        <v>43877</v>
      </c>
      <c r="B31" s="148"/>
      <c r="C31" s="160">
        <f>A31+1</f>
        <v>43878</v>
      </c>
      <c r="D31" s="148"/>
      <c r="E31" s="160">
        <f>C31+1</f>
        <v>43879</v>
      </c>
      <c r="F31" s="148"/>
      <c r="G31" s="160">
        <f>E31+1</f>
        <v>43880</v>
      </c>
      <c r="H31" s="148"/>
      <c r="I31" s="160">
        <f>G31+1</f>
        <v>43881</v>
      </c>
      <c r="J31" s="148"/>
      <c r="K31" s="160">
        <f>I31+1</f>
        <v>43882</v>
      </c>
      <c r="L31" s="148"/>
      <c r="M31" s="160">
        <f>K31+1</f>
        <v>43883</v>
      </c>
      <c r="N31" s="148"/>
      <c r="P31" s="149"/>
      <c r="Q31" s="155"/>
    </row>
    <row r="32" spans="1:17" s="2" customFormat="1" ht="14.25" customHeight="1" x14ac:dyDescent="0.2">
      <c r="A32" s="312" t="str">
        <f>IF(A31="","",IFERROR(INDEX(events,MATCH(A31,events_1,0)),""))</f>
        <v/>
      </c>
      <c r="B32" s="313"/>
      <c r="C32" s="312" t="str">
        <f>IF(C31="","",IFERROR(INDEX(events,MATCH(C31,events_1,0)),""))</f>
        <v>Presidents' Day</v>
      </c>
      <c r="D32" s="313"/>
      <c r="E32" s="312" t="str">
        <f>IF(E31="","",IFERROR(INDEX(events,MATCH(E31,events_1,0)),""))</f>
        <v/>
      </c>
      <c r="F32" s="313"/>
      <c r="G32" s="312" t="str">
        <f>IF(G31="","",IFERROR(INDEX(events,MATCH(G31,events_1,0)),""))</f>
        <v/>
      </c>
      <c r="H32" s="313"/>
      <c r="I32" s="312" t="str">
        <f>IF(I31="","",IFERROR(INDEX(events,MATCH(I31,events_1,0)),""))</f>
        <v/>
      </c>
      <c r="J32" s="313"/>
      <c r="K32" s="312" t="str">
        <f>IF(K31="","",IFERROR(INDEX(events,MATCH(K31,events_1,0)),""))</f>
        <v/>
      </c>
      <c r="L32" s="313"/>
      <c r="M32" s="312" t="str">
        <f>IF(M31="","",IFERROR(INDEX(events,MATCH(M31,events_1,0)),""))</f>
        <v/>
      </c>
      <c r="N32" s="313"/>
      <c r="P32" s="108"/>
      <c r="Q32" s="156"/>
    </row>
    <row r="33" spans="1:17" s="2" customFormat="1" ht="14.25" customHeight="1" x14ac:dyDescent="0.2">
      <c r="A33" s="312" t="str">
        <f>IF(A31="","",IFERROR(INDEX(events,MATCH(A31,events_2,0)),""))</f>
        <v/>
      </c>
      <c r="B33" s="313"/>
      <c r="C33" s="312" t="str">
        <f>IF(C31="","",IFERROR(INDEX(events,MATCH(C31,events_2,0)),""))</f>
        <v/>
      </c>
      <c r="D33" s="313"/>
      <c r="E33" s="312" t="str">
        <f>IF(E31="","",IFERROR(INDEX(events,MATCH(E31,events_2,0)),""))</f>
        <v/>
      </c>
      <c r="F33" s="313"/>
      <c r="G33" s="312" t="str">
        <f>IF(G31="","",IFERROR(INDEX(events,MATCH(G31,events_2,0)),""))</f>
        <v/>
      </c>
      <c r="H33" s="313"/>
      <c r="I33" s="312" t="str">
        <f>IF(I31="","",IFERROR(INDEX(events,MATCH(I31,events_2,0)),""))</f>
        <v/>
      </c>
      <c r="J33" s="313"/>
      <c r="K33" s="312" t="str">
        <f>IF(K31="","",IFERROR(INDEX(events,MATCH(K31,events_2,0)),""))</f>
        <v/>
      </c>
      <c r="L33" s="313"/>
      <c r="M33" s="312" t="str">
        <f>IF(M31="","",IFERROR(INDEX(events,MATCH(M31,events_2,0)),""))</f>
        <v/>
      </c>
      <c r="N33" s="313"/>
      <c r="P33" s="108"/>
      <c r="Q33" s="156"/>
    </row>
    <row r="34" spans="1:17" s="2" customFormat="1" ht="14.25" customHeight="1" x14ac:dyDescent="0.2">
      <c r="A34" s="312" t="str">
        <f>IF(A31="","",IFERROR(INDEX(events,MATCH(A31,events_3,0)),""))</f>
        <v/>
      </c>
      <c r="B34" s="313"/>
      <c r="C34" s="312" t="str">
        <f>IF(C31="","",IFERROR(INDEX(events,MATCH(C31,events_3,0)),""))</f>
        <v/>
      </c>
      <c r="D34" s="313"/>
      <c r="E34" s="312" t="str">
        <f>IF(E31="","",IFERROR(INDEX(events,MATCH(E31,events_3,0)),""))</f>
        <v/>
      </c>
      <c r="F34" s="313"/>
      <c r="G34" s="312" t="str">
        <f>IF(G31="","",IFERROR(INDEX(events,MATCH(G31,events_3,0)),""))</f>
        <v/>
      </c>
      <c r="H34" s="313"/>
      <c r="I34" s="312" t="str">
        <f>IF(I31="","",IFERROR(INDEX(events,MATCH(I31,events_3,0)),""))</f>
        <v/>
      </c>
      <c r="J34" s="313"/>
      <c r="K34" s="312" t="str">
        <f>IF(K31="","",IFERROR(INDEX(events,MATCH(K31,events_3,0)),""))</f>
        <v/>
      </c>
      <c r="L34" s="313"/>
      <c r="M34" s="312" t="str">
        <f>IF(M31="","",IFERROR(INDEX(events,MATCH(M31,events_3,0)),""))</f>
        <v/>
      </c>
      <c r="N34" s="313"/>
      <c r="P34" s="108"/>
      <c r="Q34" s="156"/>
    </row>
    <row r="35" spans="1:17" s="2" customFormat="1" ht="14.25" customHeight="1" x14ac:dyDescent="0.2">
      <c r="A35" s="312" t="str">
        <f>IF(A31="","",IFERROR(INDEX(events,MATCH(A31,events_4,0)),""))</f>
        <v/>
      </c>
      <c r="B35" s="313"/>
      <c r="C35" s="312" t="str">
        <f>IF(C31="","",IFERROR(INDEX(events,MATCH(C31,events_4,0)),""))</f>
        <v/>
      </c>
      <c r="D35" s="313"/>
      <c r="E35" s="312" t="str">
        <f>IF(E31="","",IFERROR(INDEX(events,MATCH(E31,events_4,0)),""))</f>
        <v/>
      </c>
      <c r="F35" s="313"/>
      <c r="G35" s="312" t="str">
        <f>IF(G31="","",IFERROR(INDEX(events,MATCH(G31,events_4,0)),""))</f>
        <v/>
      </c>
      <c r="H35" s="313"/>
      <c r="I35" s="312" t="str">
        <f>IF(I31="","",IFERROR(INDEX(events,MATCH(I31,events_4,0)),""))</f>
        <v/>
      </c>
      <c r="J35" s="313"/>
      <c r="K35" s="312" t="str">
        <f>IF(K31="","",IFERROR(INDEX(events,MATCH(K31,events_4,0)),""))</f>
        <v/>
      </c>
      <c r="L35" s="313"/>
      <c r="M35" s="312" t="str">
        <f>IF(M31="","",IFERROR(INDEX(events,MATCH(M31,events_4,0)),""))</f>
        <v/>
      </c>
      <c r="N35" s="313"/>
      <c r="P35" s="108"/>
      <c r="Q35" s="156"/>
    </row>
    <row r="36" spans="1:17" s="2" customFormat="1" ht="14.25" customHeight="1" x14ac:dyDescent="0.2">
      <c r="A36" s="312" t="str">
        <f>IF(A31="","",IFERROR(INDEX(events,MATCH(A31,events_5,0)),""))</f>
        <v/>
      </c>
      <c r="B36" s="313"/>
      <c r="C36" s="312" t="str">
        <f>IF(C31="","",IFERROR(INDEX(events,MATCH(C31,events_5,0)),""))</f>
        <v/>
      </c>
      <c r="D36" s="313"/>
      <c r="E36" s="312" t="str">
        <f>IF(E31="","",IFERROR(INDEX(events,MATCH(E31,events_5,0)),""))</f>
        <v/>
      </c>
      <c r="F36" s="313"/>
      <c r="G36" s="312" t="str">
        <f>IF(G31="","",IFERROR(INDEX(events,MATCH(G31,events_5,0)),""))</f>
        <v/>
      </c>
      <c r="H36" s="313"/>
      <c r="I36" s="312" t="str">
        <f>IF(I31="","",IFERROR(INDEX(events,MATCH(I31,events_5,0)),""))</f>
        <v/>
      </c>
      <c r="J36" s="313"/>
      <c r="K36" s="312" t="str">
        <f>IF(K31="","",IFERROR(INDEX(events,MATCH(K31,events_5,0)),""))</f>
        <v/>
      </c>
      <c r="L36" s="313"/>
      <c r="M36" s="312" t="str">
        <f>IF(M31="","",IFERROR(INDEX(events,MATCH(M31,events_5,0)),""))</f>
        <v/>
      </c>
      <c r="N36" s="313"/>
      <c r="P36" s="108"/>
      <c r="Q36" s="156"/>
    </row>
    <row r="37" spans="1:17" s="2" customFormat="1" ht="14.25" customHeight="1" x14ac:dyDescent="0.2">
      <c r="A37" s="312" t="str">
        <f>IF(A31="","",IFERROR(INDEX(events,MATCH(A31,events_6,0)),""))</f>
        <v/>
      </c>
      <c r="B37" s="313"/>
      <c r="C37" s="312" t="str">
        <f>IF(C31="","",IFERROR(INDEX(events,MATCH(C31,events_6,0)),""))</f>
        <v/>
      </c>
      <c r="D37" s="313"/>
      <c r="E37" s="312" t="str">
        <f>IF(E31="","",IFERROR(INDEX(events,MATCH(E31,events_6,0)),""))</f>
        <v/>
      </c>
      <c r="F37" s="313"/>
      <c r="G37" s="312" t="str">
        <f>IF(G31="","",IFERROR(INDEX(events,MATCH(G31,events_6,0)),""))</f>
        <v/>
      </c>
      <c r="H37" s="313"/>
      <c r="I37" s="312" t="str">
        <f>IF(I31="","",IFERROR(INDEX(events,MATCH(I31,events_6,0)),""))</f>
        <v/>
      </c>
      <c r="J37" s="313"/>
      <c r="K37" s="312" t="str">
        <f>IF(K31="","",IFERROR(INDEX(events,MATCH(K31,events_6,0)),""))</f>
        <v/>
      </c>
      <c r="L37" s="313"/>
      <c r="M37" s="312" t="str">
        <f>IF(M31="","",IFERROR(INDEX(events,MATCH(M31,events_6,0)),""))</f>
        <v/>
      </c>
      <c r="N37" s="313"/>
      <c r="P37" s="108"/>
      <c r="Q37" s="156"/>
    </row>
    <row r="38" spans="1:17" s="2" customFormat="1" ht="14.25" customHeight="1" x14ac:dyDescent="0.2">
      <c r="A38" s="312"/>
      <c r="B38" s="313"/>
      <c r="C38" s="312"/>
      <c r="D38" s="313"/>
      <c r="E38" s="312"/>
      <c r="F38" s="313"/>
      <c r="G38" s="312"/>
      <c r="H38" s="313"/>
      <c r="I38" s="312"/>
      <c r="J38" s="313"/>
      <c r="K38" s="312"/>
      <c r="L38" s="313"/>
      <c r="M38" s="312"/>
      <c r="N38" s="313"/>
      <c r="P38" s="108"/>
      <c r="Q38" s="156"/>
    </row>
    <row r="39" spans="1:17" s="2" customFormat="1" ht="15.75" customHeight="1" x14ac:dyDescent="0.2">
      <c r="A39" s="160">
        <f>M31+1</f>
        <v>43884</v>
      </c>
      <c r="B39" s="148"/>
      <c r="C39" s="160">
        <f>A39+1</f>
        <v>43885</v>
      </c>
      <c r="D39" s="148"/>
      <c r="E39" s="160">
        <f>C39+1</f>
        <v>43886</v>
      </c>
      <c r="F39" s="148"/>
      <c r="G39" s="160">
        <f>E39+1</f>
        <v>43887</v>
      </c>
      <c r="H39" s="148"/>
      <c r="I39" s="160">
        <f>G39+1</f>
        <v>43888</v>
      </c>
      <c r="J39" s="148"/>
      <c r="K39" s="160">
        <f>I39+1</f>
        <v>43889</v>
      </c>
      <c r="L39" s="148"/>
      <c r="M39" s="160">
        <f>K39+1</f>
        <v>43890</v>
      </c>
      <c r="N39" s="148"/>
      <c r="P39" s="108"/>
      <c r="Q39" s="156"/>
    </row>
    <row r="40" spans="1:17" s="2" customFormat="1" ht="14.25" customHeight="1" x14ac:dyDescent="0.2">
      <c r="A40" s="312" t="str">
        <f>IF(A39="","",IFERROR(INDEX(events,MATCH(A39,events_1,0)),""))</f>
        <v/>
      </c>
      <c r="B40" s="313"/>
      <c r="C40" s="312" t="str">
        <f>IF(C39="","",IFERROR(INDEX(events,MATCH(C39,events_1,0)),""))</f>
        <v/>
      </c>
      <c r="D40" s="313"/>
      <c r="E40" s="312" t="str">
        <f>IF(E39="","",IFERROR(INDEX(events,MATCH(E39,events_1,0)),""))</f>
        <v>Mardi Gras</v>
      </c>
      <c r="F40" s="313"/>
      <c r="G40" s="312" t="str">
        <f>IF(G39="","",IFERROR(INDEX(events,MATCH(G39,events_1,0)),""))</f>
        <v>Ash Wednesday</v>
      </c>
      <c r="H40" s="313"/>
      <c r="I40" s="312" t="str">
        <f>IF(I39="","",IFERROR(INDEX(events,MATCH(I39,events_1,0)),""))</f>
        <v/>
      </c>
      <c r="J40" s="313"/>
      <c r="K40" s="312" t="str">
        <f>IF(K39="","",IFERROR(INDEX(events,MATCH(K39,events_1,0)),""))</f>
        <v/>
      </c>
      <c r="L40" s="313"/>
      <c r="M40" s="312" t="str">
        <f>IF(M39="","",IFERROR(INDEX(events,MATCH(M39,events_1,0)),""))</f>
        <v/>
      </c>
      <c r="N40" s="313"/>
      <c r="P40" s="108"/>
      <c r="Q40" s="156"/>
    </row>
    <row r="41" spans="1:17" s="2" customFormat="1" ht="14.25" customHeight="1" x14ac:dyDescent="0.2">
      <c r="A41" s="312" t="str">
        <f>IF(A39="","",IFERROR(INDEX(events,MATCH(A39,events_2,0)),""))</f>
        <v/>
      </c>
      <c r="B41" s="313"/>
      <c r="C41" s="312" t="str">
        <f>IF(C39="","",IFERROR(INDEX(events,MATCH(C39,events_2,0)),""))</f>
        <v/>
      </c>
      <c r="D41" s="313"/>
      <c r="E41" s="312" t="str">
        <f>IF(E39="","",IFERROR(INDEX(events,MATCH(E39,events_2,0)),""))</f>
        <v/>
      </c>
      <c r="F41" s="313"/>
      <c r="G41" s="312" t="str">
        <f>IF(G39="","",IFERROR(INDEX(events,MATCH(G39,events_2,0)),""))</f>
        <v/>
      </c>
      <c r="H41" s="313"/>
      <c r="I41" s="312" t="str">
        <f>IF(I39="","",IFERROR(INDEX(events,MATCH(I39,events_2,0)),""))</f>
        <v/>
      </c>
      <c r="J41" s="313"/>
      <c r="K41" s="312" t="str">
        <f>IF(K39="","",IFERROR(INDEX(events,MATCH(K39,events_2,0)),""))</f>
        <v/>
      </c>
      <c r="L41" s="313"/>
      <c r="M41" s="312" t="str">
        <f>IF(M39="","",IFERROR(INDEX(events,MATCH(M39,events_2,0)),""))</f>
        <v/>
      </c>
      <c r="N41" s="313"/>
      <c r="P41" s="108"/>
      <c r="Q41" s="156"/>
    </row>
    <row r="42" spans="1:17" s="2" customFormat="1" ht="14.25" customHeight="1" x14ac:dyDescent="0.2">
      <c r="A42" s="312" t="str">
        <f>IF(A39="","",IFERROR(INDEX(events,MATCH(A39,events_3,0)),""))</f>
        <v/>
      </c>
      <c r="B42" s="313"/>
      <c r="C42" s="312" t="str">
        <f>IF(C39="","",IFERROR(INDEX(events,MATCH(C39,events_3,0)),""))</f>
        <v/>
      </c>
      <c r="D42" s="313"/>
      <c r="E42" s="312" t="str">
        <f>IF(E39="","",IFERROR(INDEX(events,MATCH(E39,events_3,0)),""))</f>
        <v/>
      </c>
      <c r="F42" s="313"/>
      <c r="G42" s="312" t="str">
        <f>IF(G39="","",IFERROR(INDEX(events,MATCH(G39,events_3,0)),""))</f>
        <v/>
      </c>
      <c r="H42" s="313"/>
      <c r="I42" s="312" t="str">
        <f>IF(I39="","",IFERROR(INDEX(events,MATCH(I39,events_3,0)),""))</f>
        <v/>
      </c>
      <c r="J42" s="313"/>
      <c r="K42" s="312" t="str">
        <f>IF(K39="","",IFERROR(INDEX(events,MATCH(K39,events_3,0)),""))</f>
        <v/>
      </c>
      <c r="L42" s="313"/>
      <c r="M42" s="312" t="str">
        <f>IF(M39="","",IFERROR(INDEX(events,MATCH(M39,events_3,0)),""))</f>
        <v/>
      </c>
      <c r="N42" s="313"/>
      <c r="P42" s="108"/>
      <c r="Q42" s="156"/>
    </row>
    <row r="43" spans="1:17" s="2" customFormat="1" ht="14.25" customHeight="1" x14ac:dyDescent="0.2">
      <c r="A43" s="312" t="str">
        <f>IF(A39="","",IFERROR(INDEX(events,MATCH(A39,events_4,0)),""))</f>
        <v/>
      </c>
      <c r="B43" s="313"/>
      <c r="C43" s="312" t="str">
        <f>IF(C39="","",IFERROR(INDEX(events,MATCH(C39,events_4,0)),""))</f>
        <v/>
      </c>
      <c r="D43" s="313"/>
      <c r="E43" s="312" t="str">
        <f>IF(E39="","",IFERROR(INDEX(events,MATCH(E39,events_4,0)),""))</f>
        <v/>
      </c>
      <c r="F43" s="313"/>
      <c r="G43" s="312" t="str">
        <f>IF(G39="","",IFERROR(INDEX(events,MATCH(G39,events_4,0)),""))</f>
        <v/>
      </c>
      <c r="H43" s="313"/>
      <c r="I43" s="312" t="str">
        <f>IF(I39="","",IFERROR(INDEX(events,MATCH(I39,events_4,0)),""))</f>
        <v/>
      </c>
      <c r="J43" s="313"/>
      <c r="K43" s="312" t="str">
        <f>IF(K39="","",IFERROR(INDEX(events,MATCH(K39,events_4,0)),""))</f>
        <v/>
      </c>
      <c r="L43" s="313"/>
      <c r="M43" s="312" t="str">
        <f>IF(M39="","",IFERROR(INDEX(events,MATCH(M39,events_4,0)),""))</f>
        <v/>
      </c>
      <c r="N43" s="313"/>
      <c r="P43" s="108"/>
      <c r="Q43" s="156"/>
    </row>
    <row r="44" spans="1:17" s="2" customFormat="1" ht="14.25" customHeight="1" x14ac:dyDescent="0.2">
      <c r="A44" s="312" t="str">
        <f>IF(A39="","",IFERROR(INDEX(events,MATCH(A39,events_5,0)),""))</f>
        <v/>
      </c>
      <c r="B44" s="313"/>
      <c r="C44" s="312" t="str">
        <f>IF(C39="","",IFERROR(INDEX(events,MATCH(C39,events_5,0)),""))</f>
        <v/>
      </c>
      <c r="D44" s="313"/>
      <c r="E44" s="312" t="str">
        <f>IF(E39="","",IFERROR(INDEX(events,MATCH(E39,events_5,0)),""))</f>
        <v/>
      </c>
      <c r="F44" s="313"/>
      <c r="G44" s="312" t="str">
        <f>IF(G39="","",IFERROR(INDEX(events,MATCH(G39,events_5,0)),""))</f>
        <v/>
      </c>
      <c r="H44" s="313"/>
      <c r="I44" s="312" t="str">
        <f>IF(I39="","",IFERROR(INDEX(events,MATCH(I39,events_5,0)),""))</f>
        <v/>
      </c>
      <c r="J44" s="313"/>
      <c r="K44" s="312" t="str">
        <f>IF(K39="","",IFERROR(INDEX(events,MATCH(K39,events_5,0)),""))</f>
        <v/>
      </c>
      <c r="L44" s="313"/>
      <c r="M44" s="312" t="str">
        <f>IF(M39="","",IFERROR(INDEX(events,MATCH(M39,events_5,0)),""))</f>
        <v/>
      </c>
      <c r="N44" s="313"/>
      <c r="P44" s="108"/>
      <c r="Q44" s="156"/>
    </row>
    <row r="45" spans="1:17" s="2" customFormat="1" ht="14.25" customHeight="1" x14ac:dyDescent="0.2">
      <c r="A45" s="312" t="str">
        <f>IF(A39="","",IFERROR(INDEX(events,MATCH(A39,events_6,0)),""))</f>
        <v/>
      </c>
      <c r="B45" s="313"/>
      <c r="C45" s="312" t="str">
        <f>IF(C39="","",IFERROR(INDEX(events,MATCH(C39,events_6,0)),""))</f>
        <v/>
      </c>
      <c r="D45" s="313"/>
      <c r="E45" s="312" t="str">
        <f>IF(E39="","",IFERROR(INDEX(events,MATCH(E39,events_6,0)),""))</f>
        <v/>
      </c>
      <c r="F45" s="313"/>
      <c r="G45" s="312" t="str">
        <f>IF(G39="","",IFERROR(INDEX(events,MATCH(G39,events_6,0)),""))</f>
        <v/>
      </c>
      <c r="H45" s="313"/>
      <c r="I45" s="312" t="str">
        <f>IF(I39="","",IFERROR(INDEX(events,MATCH(I39,events_6,0)),""))</f>
        <v/>
      </c>
      <c r="J45" s="313"/>
      <c r="K45" s="312" t="str">
        <f>IF(K39="","",IFERROR(INDEX(events,MATCH(K39,events_6,0)),""))</f>
        <v/>
      </c>
      <c r="L45" s="313"/>
      <c r="M45" s="312" t="str">
        <f>IF(M39="","",IFERROR(INDEX(events,MATCH(M39,events_6,0)),""))</f>
        <v/>
      </c>
      <c r="N45" s="313"/>
      <c r="P45" s="108"/>
      <c r="Q45" s="156"/>
    </row>
    <row r="46" spans="1:17" s="2" customFormat="1" ht="14.25" customHeight="1" x14ac:dyDescent="0.2">
      <c r="A46" s="315"/>
      <c r="B46" s="316"/>
      <c r="C46" s="315"/>
      <c r="D46" s="316"/>
      <c r="E46" s="315"/>
      <c r="F46" s="316"/>
      <c r="G46" s="315"/>
      <c r="H46" s="316"/>
      <c r="I46" s="315"/>
      <c r="J46" s="316"/>
      <c r="K46" s="315"/>
      <c r="L46" s="316"/>
      <c r="M46" s="315"/>
      <c r="N46" s="316"/>
      <c r="P46" s="108"/>
      <c r="Q46" s="156"/>
    </row>
    <row r="47" spans="1:17" s="2" customFormat="1" ht="15.75" customHeight="1" x14ac:dyDescent="0.2">
      <c r="A47" s="160">
        <f>M39+1</f>
        <v>43891</v>
      </c>
      <c r="B47" s="148"/>
      <c r="C47" s="160">
        <f>A47+1</f>
        <v>43892</v>
      </c>
      <c r="D47" s="148"/>
      <c r="P47" s="153"/>
      <c r="Q47" s="154"/>
    </row>
    <row r="48" spans="1:17" s="2" customFormat="1" ht="14.25" customHeight="1" x14ac:dyDescent="0.2">
      <c r="A48" s="312" t="str">
        <f>IF(A47="","",IFERROR(INDEX(events,MATCH(A47,events_1,0)),""))</f>
        <v/>
      </c>
      <c r="B48" s="313"/>
      <c r="C48" s="312" t="str">
        <f>IF(C47="","",IFERROR(INDEX(events,MATCH(C47,events_1,0)),""))</f>
        <v/>
      </c>
      <c r="D48" s="313"/>
      <c r="F48" s="157" t="s">
        <v>2</v>
      </c>
      <c r="G48" s="150"/>
      <c r="H48" s="150"/>
      <c r="I48" s="150"/>
      <c r="J48" s="150"/>
      <c r="K48" s="150"/>
      <c r="L48" s="150"/>
      <c r="M48" s="142"/>
      <c r="N48" s="143"/>
      <c r="O48" s="143"/>
      <c r="P48" s="143"/>
      <c r="Q48" s="143"/>
    </row>
    <row r="49" spans="1:17" s="2" customFormat="1" ht="14.25" customHeight="1" x14ac:dyDescent="0.2">
      <c r="A49" s="312" t="str">
        <f>IF(A47="","",IFERROR(INDEX(events,MATCH(A47,events_2,0)),""))</f>
        <v/>
      </c>
      <c r="B49" s="313"/>
      <c r="C49" s="312" t="str">
        <f>IF(C47="","",IFERROR(INDEX(events,MATCH(C47,events_2,0)),""))</f>
        <v/>
      </c>
      <c r="D49" s="313"/>
      <c r="F49" s="151"/>
      <c r="G49" s="151"/>
      <c r="H49" s="151"/>
      <c r="I49" s="151"/>
      <c r="J49" s="151"/>
      <c r="K49" s="151"/>
      <c r="L49" s="151"/>
      <c r="M49" s="158"/>
      <c r="N49" s="158"/>
      <c r="O49" s="158"/>
      <c r="P49" s="158"/>
      <c r="Q49" s="158"/>
    </row>
    <row r="50" spans="1:17" s="2" customFormat="1" ht="14.25" customHeight="1" x14ac:dyDescent="0.2">
      <c r="A50" s="312" t="str">
        <f>IF(A47="","",IFERROR(INDEX(events,MATCH(A47,events_3,0)),""))</f>
        <v/>
      </c>
      <c r="B50" s="313"/>
      <c r="C50" s="312" t="str">
        <f>IF(C47="","",IFERROR(INDEX(events,MATCH(C47,events_3,0)),""))</f>
        <v/>
      </c>
      <c r="D50" s="313"/>
      <c r="F50" s="152"/>
      <c r="G50" s="152"/>
      <c r="H50" s="152"/>
      <c r="I50" s="152"/>
      <c r="J50" s="152"/>
      <c r="K50" s="152"/>
      <c r="L50" s="152"/>
      <c r="M50" s="159"/>
      <c r="N50" s="159"/>
      <c r="O50" s="159"/>
      <c r="P50" s="159"/>
      <c r="Q50" s="159"/>
    </row>
    <row r="51" spans="1:17" s="2" customFormat="1" ht="14.25" customHeight="1" x14ac:dyDescent="0.2">
      <c r="A51" s="312" t="str">
        <f>IF(A47="","",IFERROR(INDEX(events,MATCH(A47,events_4,0)),""))</f>
        <v/>
      </c>
      <c r="B51" s="313"/>
      <c r="C51" s="312" t="str">
        <f>IF(C47="","",IFERROR(INDEX(events,MATCH(C47,events_4,0)),""))</f>
        <v/>
      </c>
      <c r="D51" s="313"/>
      <c r="F51" s="152"/>
      <c r="G51" s="152"/>
      <c r="H51" s="152"/>
      <c r="I51" s="152"/>
      <c r="J51" s="152"/>
      <c r="K51" s="152"/>
      <c r="L51" s="152"/>
      <c r="M51" s="159"/>
      <c r="N51" s="159"/>
      <c r="O51" s="159"/>
      <c r="P51" s="159"/>
      <c r="Q51" s="159"/>
    </row>
    <row r="52" spans="1:17" s="2" customFormat="1" ht="14.25" customHeight="1" x14ac:dyDescent="0.2">
      <c r="A52" s="312" t="str">
        <f>IF(A47="","",IFERROR(INDEX(events,MATCH(A47,events_5,0)),""))</f>
        <v/>
      </c>
      <c r="B52" s="313"/>
      <c r="C52" s="312" t="str">
        <f>IF(C47="","",IFERROR(INDEX(events,MATCH(C47,events_5,0)),""))</f>
        <v/>
      </c>
      <c r="D52" s="313"/>
      <c r="F52" s="152"/>
      <c r="G52" s="152"/>
      <c r="H52" s="152"/>
      <c r="I52" s="152"/>
      <c r="J52" s="152"/>
      <c r="K52" s="152"/>
      <c r="L52" s="152"/>
      <c r="M52" s="159"/>
      <c r="N52" s="159"/>
      <c r="O52" s="159"/>
      <c r="P52" s="159"/>
      <c r="Q52" s="159"/>
    </row>
    <row r="53" spans="1:17" s="2" customFormat="1" ht="14.25" customHeight="1" x14ac:dyDescent="0.2">
      <c r="A53" s="312" t="str">
        <f>IF(A47="","",IFERROR(INDEX(events,MATCH(A47,events_6,0)),""))</f>
        <v/>
      </c>
      <c r="B53" s="313"/>
      <c r="C53" s="312" t="str">
        <f>IF(C47="","",IFERROR(INDEX(events,MATCH(C47,events_6,0)),""))</f>
        <v/>
      </c>
      <c r="D53" s="313"/>
      <c r="F53" s="152"/>
      <c r="G53" s="152"/>
      <c r="H53" s="152"/>
      <c r="I53" s="152"/>
      <c r="J53" s="152"/>
      <c r="K53" s="152"/>
      <c r="L53" s="152"/>
      <c r="M53" s="159"/>
      <c r="N53" s="159"/>
      <c r="O53" s="159"/>
      <c r="P53" s="159"/>
      <c r="Q53" s="159"/>
    </row>
    <row r="54" spans="1:17" s="2" customFormat="1" ht="14.25" customHeight="1" x14ac:dyDescent="0.2">
      <c r="A54" s="315"/>
      <c r="B54" s="316"/>
      <c r="C54" s="315"/>
      <c r="D54" s="316"/>
      <c r="F54" s="152"/>
      <c r="G54" s="152"/>
      <c r="H54" s="152"/>
      <c r="I54" s="152"/>
      <c r="J54" s="152"/>
      <c r="K54" s="152"/>
      <c r="L54" s="152"/>
      <c r="M54" s="159"/>
      <c r="N54" s="159"/>
      <c r="O54" s="159"/>
      <c r="P54" s="159"/>
      <c r="Q54" s="159"/>
    </row>
    <row r="55" spans="1:17" x14ac:dyDescent="0.2">
      <c r="O55" s="2"/>
      <c r="P55" s="3"/>
      <c r="Q55" s="4"/>
    </row>
    <row r="56" spans="1:17" x14ac:dyDescent="0.2">
      <c r="O56" s="2"/>
      <c r="P56" s="3"/>
      <c r="Q56" s="4"/>
    </row>
  </sheetData>
  <mergeCells count="267">
    <mergeCell ref="C6:D6"/>
    <mergeCell ref="C8:D8"/>
    <mergeCell ref="C10:D10"/>
    <mergeCell ref="E6:F6"/>
    <mergeCell ref="A13:B13"/>
    <mergeCell ref="A14:B14"/>
    <mergeCell ref="A6:B6"/>
    <mergeCell ref="A8:B8"/>
    <mergeCell ref="A10:B10"/>
    <mergeCell ref="A9:B9"/>
    <mergeCell ref="A12:B12"/>
    <mergeCell ref="C13:D13"/>
    <mergeCell ref="C14:D14"/>
    <mergeCell ref="E8:F8"/>
    <mergeCell ref="E10:F10"/>
    <mergeCell ref="E13:F13"/>
    <mergeCell ref="E14:F14"/>
    <mergeCell ref="C9:D9"/>
    <mergeCell ref="E9:F9"/>
    <mergeCell ref="C12:D12"/>
    <mergeCell ref="E12:F12"/>
    <mergeCell ref="G10:H10"/>
    <mergeCell ref="G13:H13"/>
    <mergeCell ref="G12:H12"/>
    <mergeCell ref="I12:J12"/>
    <mergeCell ref="K12:L12"/>
    <mergeCell ref="I11:J11"/>
    <mergeCell ref="K11:L11"/>
    <mergeCell ref="G14:H14"/>
    <mergeCell ref="I6:J6"/>
    <mergeCell ref="I8:J8"/>
    <mergeCell ref="I10:J10"/>
    <mergeCell ref="I13:J13"/>
    <mergeCell ref="I14:J14"/>
    <mergeCell ref="I9:J9"/>
    <mergeCell ref="G6:H6"/>
    <mergeCell ref="G8:H8"/>
    <mergeCell ref="G9:H9"/>
    <mergeCell ref="K14:L14"/>
    <mergeCell ref="M6:N6"/>
    <mergeCell ref="M8:N8"/>
    <mergeCell ref="M10:N10"/>
    <mergeCell ref="M13:N13"/>
    <mergeCell ref="M14:N14"/>
    <mergeCell ref="K9:L9"/>
    <mergeCell ref="M9:N9"/>
    <mergeCell ref="K6:L6"/>
    <mergeCell ref="K8:L8"/>
    <mergeCell ref="K10:L10"/>
    <mergeCell ref="K13:L13"/>
    <mergeCell ref="M12:N12"/>
    <mergeCell ref="M11:N11"/>
    <mergeCell ref="M16:N16"/>
    <mergeCell ref="A18:B18"/>
    <mergeCell ref="C18:D18"/>
    <mergeCell ref="E18:F18"/>
    <mergeCell ref="G18:H18"/>
    <mergeCell ref="I18:J18"/>
    <mergeCell ref="K18:L18"/>
    <mergeCell ref="M18:N18"/>
    <mergeCell ref="A17:B17"/>
    <mergeCell ref="C17:D17"/>
    <mergeCell ref="A16:B16"/>
    <mergeCell ref="C16:D16"/>
    <mergeCell ref="E16:F16"/>
    <mergeCell ref="G16:H16"/>
    <mergeCell ref="I16:J16"/>
    <mergeCell ref="K16:L16"/>
    <mergeCell ref="E17:F17"/>
    <mergeCell ref="G17:H17"/>
    <mergeCell ref="I17:J17"/>
    <mergeCell ref="K17:L17"/>
    <mergeCell ref="M17:N17"/>
    <mergeCell ref="A26:B26"/>
    <mergeCell ref="C26:D26"/>
    <mergeCell ref="E26:F26"/>
    <mergeCell ref="G26:H26"/>
    <mergeCell ref="I26:J26"/>
    <mergeCell ref="K26:L26"/>
    <mergeCell ref="M26:N26"/>
    <mergeCell ref="M25:N25"/>
    <mergeCell ref="A24:B24"/>
    <mergeCell ref="C24:D24"/>
    <mergeCell ref="E24:F24"/>
    <mergeCell ref="G24:H24"/>
    <mergeCell ref="I24:J24"/>
    <mergeCell ref="K24:L24"/>
    <mergeCell ref="A25:B25"/>
    <mergeCell ref="C25:D25"/>
    <mergeCell ref="I25:J25"/>
    <mergeCell ref="K25:L25"/>
    <mergeCell ref="E25:F25"/>
    <mergeCell ref="G25:H25"/>
    <mergeCell ref="A30:B30"/>
    <mergeCell ref="C30:D30"/>
    <mergeCell ref="E30:F30"/>
    <mergeCell ref="G30:H30"/>
    <mergeCell ref="I30:J30"/>
    <mergeCell ref="K30:L30"/>
    <mergeCell ref="M30:N30"/>
    <mergeCell ref="A29:B29"/>
    <mergeCell ref="C29:D29"/>
    <mergeCell ref="E29:F29"/>
    <mergeCell ref="G29:H29"/>
    <mergeCell ref="I29:J29"/>
    <mergeCell ref="K29:L29"/>
    <mergeCell ref="C32:D32"/>
    <mergeCell ref="E32:F32"/>
    <mergeCell ref="G32:H32"/>
    <mergeCell ref="C37:D37"/>
    <mergeCell ref="E37:F37"/>
    <mergeCell ref="G37:H37"/>
    <mergeCell ref="I32:J32"/>
    <mergeCell ref="C34:D34"/>
    <mergeCell ref="M29:N29"/>
    <mergeCell ref="M32:N32"/>
    <mergeCell ref="G33:H33"/>
    <mergeCell ref="I33:J33"/>
    <mergeCell ref="K33:L33"/>
    <mergeCell ref="M33:N33"/>
    <mergeCell ref="M34:N34"/>
    <mergeCell ref="M36:N36"/>
    <mergeCell ref="K34:L34"/>
    <mergeCell ref="I34:J34"/>
    <mergeCell ref="A52:B52"/>
    <mergeCell ref="C52:D52"/>
    <mergeCell ref="A54:B54"/>
    <mergeCell ref="C54:D54"/>
    <mergeCell ref="I45:J45"/>
    <mergeCell ref="K45:L45"/>
    <mergeCell ref="M45:N45"/>
    <mergeCell ref="A46:B46"/>
    <mergeCell ref="C46:D46"/>
    <mergeCell ref="E46:F46"/>
    <mergeCell ref="G46:H46"/>
    <mergeCell ref="I46:J46"/>
    <mergeCell ref="K46:L46"/>
    <mergeCell ref="M46:N46"/>
    <mergeCell ref="A53:B53"/>
    <mergeCell ref="C53:D53"/>
    <mergeCell ref="A49:B49"/>
    <mergeCell ref="C49:D49"/>
    <mergeCell ref="A50:B50"/>
    <mergeCell ref="C50:D50"/>
    <mergeCell ref="A48:B48"/>
    <mergeCell ref="C48:D48"/>
    <mergeCell ref="A51:B51"/>
    <mergeCell ref="C51:D51"/>
    <mergeCell ref="G45:H45"/>
    <mergeCell ref="G44:H44"/>
    <mergeCell ref="E44:F44"/>
    <mergeCell ref="A43:B43"/>
    <mergeCell ref="C43:D43"/>
    <mergeCell ref="E43:F43"/>
    <mergeCell ref="G43:H43"/>
    <mergeCell ref="A45:B45"/>
    <mergeCell ref="C45:D45"/>
    <mergeCell ref="E45:F45"/>
    <mergeCell ref="A44:B44"/>
    <mergeCell ref="C44:D44"/>
    <mergeCell ref="A35:B35"/>
    <mergeCell ref="C35:D35"/>
    <mergeCell ref="E35:F35"/>
    <mergeCell ref="A42:B42"/>
    <mergeCell ref="C42:D42"/>
    <mergeCell ref="E42:F42"/>
    <mergeCell ref="G42:H42"/>
    <mergeCell ref="A36:B36"/>
    <mergeCell ref="E34:F34"/>
    <mergeCell ref="G34:H34"/>
    <mergeCell ref="A40:B40"/>
    <mergeCell ref="C40:D40"/>
    <mergeCell ref="E40:F40"/>
    <mergeCell ref="G40:H40"/>
    <mergeCell ref="I41:J41"/>
    <mergeCell ref="K38:L38"/>
    <mergeCell ref="M38:N38"/>
    <mergeCell ref="A37:B37"/>
    <mergeCell ref="M40:N40"/>
    <mergeCell ref="K41:L41"/>
    <mergeCell ref="I40:J40"/>
    <mergeCell ref="K40:L40"/>
    <mergeCell ref="I37:J37"/>
    <mergeCell ref="K37:L37"/>
    <mergeCell ref="M37:N37"/>
    <mergeCell ref="A38:B38"/>
    <mergeCell ref="C38:D38"/>
    <mergeCell ref="E38:F38"/>
    <mergeCell ref="G38:H38"/>
    <mergeCell ref="I38:J38"/>
    <mergeCell ref="M41:N41"/>
    <mergeCell ref="C41:D41"/>
    <mergeCell ref="E41:F41"/>
    <mergeCell ref="G41:H41"/>
    <mergeCell ref="A41:B41"/>
    <mergeCell ref="I44:J44"/>
    <mergeCell ref="K44:L44"/>
    <mergeCell ref="I28:J28"/>
    <mergeCell ref="K28:L28"/>
    <mergeCell ref="M28:N28"/>
    <mergeCell ref="A11:B11"/>
    <mergeCell ref="C11:D11"/>
    <mergeCell ref="K35:L35"/>
    <mergeCell ref="M35:N35"/>
    <mergeCell ref="A28:B28"/>
    <mergeCell ref="C28:D28"/>
    <mergeCell ref="E28:F28"/>
    <mergeCell ref="G28:H28"/>
    <mergeCell ref="K32:L32"/>
    <mergeCell ref="E19:F19"/>
    <mergeCell ref="G19:H19"/>
    <mergeCell ref="E20:F20"/>
    <mergeCell ref="G20:H20"/>
    <mergeCell ref="I20:J20"/>
    <mergeCell ref="A32:B32"/>
    <mergeCell ref="M44:N44"/>
    <mergeCell ref="M24:N24"/>
    <mergeCell ref="M21:N21"/>
    <mergeCell ref="A22:B22"/>
    <mergeCell ref="I43:J43"/>
    <mergeCell ref="K43:L43"/>
    <mergeCell ref="K20:L20"/>
    <mergeCell ref="M20:N20"/>
    <mergeCell ref="M43:N43"/>
    <mergeCell ref="C36:D36"/>
    <mergeCell ref="E36:F36"/>
    <mergeCell ref="G36:H36"/>
    <mergeCell ref="I36:J36"/>
    <mergeCell ref="C22:D22"/>
    <mergeCell ref="E22:F22"/>
    <mergeCell ref="G22:H22"/>
    <mergeCell ref="I22:J22"/>
    <mergeCell ref="K22:L22"/>
    <mergeCell ref="M22:N22"/>
    <mergeCell ref="C21:D21"/>
    <mergeCell ref="E21:F21"/>
    <mergeCell ref="G21:H21"/>
    <mergeCell ref="I21:J21"/>
    <mergeCell ref="K21:L21"/>
    <mergeCell ref="M42:N42"/>
    <mergeCell ref="I42:J42"/>
    <mergeCell ref="K42:L42"/>
    <mergeCell ref="C33:D33"/>
    <mergeCell ref="A5:H5"/>
    <mergeCell ref="K36:L36"/>
    <mergeCell ref="G35:H35"/>
    <mergeCell ref="I35:J35"/>
    <mergeCell ref="M19:N19"/>
    <mergeCell ref="A27:B27"/>
    <mergeCell ref="C27:D27"/>
    <mergeCell ref="E27:F27"/>
    <mergeCell ref="G27:H27"/>
    <mergeCell ref="I27:J27"/>
    <mergeCell ref="K27:L27"/>
    <mergeCell ref="M27:N27"/>
    <mergeCell ref="E11:F11"/>
    <mergeCell ref="G11:H11"/>
    <mergeCell ref="I19:J19"/>
    <mergeCell ref="K19:L19"/>
    <mergeCell ref="A34:B34"/>
    <mergeCell ref="A20:B20"/>
    <mergeCell ref="C20:D20"/>
    <mergeCell ref="A21:B21"/>
    <mergeCell ref="A19:B19"/>
    <mergeCell ref="C19:D19"/>
    <mergeCell ref="A33:B33"/>
    <mergeCell ref="E33:F33"/>
  </mergeCells>
  <phoneticPr fontId="0" type="noConversion"/>
  <conditionalFormatting sqref="B7 D7 F7 H7 J7 L7 N7 N15 L15 J15 H15 F15 D15 B15 B23 D23 F23 H23 J23 L23 N23 N31 L31 J31 H31 F31 D31 B31 B39 D39 F39 H39 J39 L39 N39 B47 D47">
    <cfRule type="expression" dxfId="7" priority="45" stopIfTrue="1">
      <formula>$D$3&lt;&gt;MONTH(B7)</formula>
    </cfRule>
  </conditionalFormatting>
  <conditionalFormatting sqref="A7 C7 E7 G7 I7 K7 M7 A15 C15 E15 G15 I15 K15 M15 A23 C23 E23 G23 I23 K23 M23 A31 C31 E31 G31 I31 K31 M31 A39 C39 E39 G39 I39 K39 M39 A47 C47">
    <cfRule type="expression" dxfId="6" priority="82" stopIfTrue="1">
      <formula>$D$3&lt;&gt;MONTH(A7)</formula>
    </cfRule>
  </conditionalFormatting>
  <hyperlinks>
    <hyperlink ref="Q3" r:id="rId1" display="https://www.vertex42.com/calendars/personal-planner.html" xr:uid="{00000000-0004-0000-0400-000000000000}"/>
  </hyperlinks>
  <printOptions horizontalCentered="1"/>
  <pageMargins left="0.5" right="0.5" top="0.25" bottom="0.5" header="0.5" footer="0.25"/>
  <pageSetup fitToWidth="2" pageOrder="overThenDown" orientation="portrait" r:id="rId2"/>
  <headerFooter alignWithMargins="0">
    <oddFooter>&amp;L&amp;8&amp;K00-049© 2015 Vertex42 LLC. Free to print.&amp;R&amp;8&amp;K00-048https://www.vertex42.com/calendars/personal-planner.html</oddFooter>
  </headerFooter>
  <colBreaks count="1" manualBreakCount="1">
    <brk id="8" min="4" max="53"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4"/>
  <sheetViews>
    <sheetView showGridLines="0" workbookViewId="0">
      <selection activeCell="D4" sqref="D4"/>
    </sheetView>
  </sheetViews>
  <sheetFormatPr defaultColWidth="8.85546875" defaultRowHeight="12.75" x14ac:dyDescent="0.2"/>
  <cols>
    <col min="1" max="1" width="3.140625" style="42" customWidth="1"/>
    <col min="2" max="2" width="4.140625" style="42" bestFit="1" customWidth="1"/>
    <col min="3" max="3" width="4.5703125" style="42" customWidth="1"/>
    <col min="4" max="4" width="18.7109375" style="42" customWidth="1"/>
    <col min="5" max="5" width="2.7109375" style="42" customWidth="1"/>
    <col min="6" max="6" width="3.7109375" style="42" customWidth="1"/>
    <col min="7" max="7" width="4.28515625" style="42" customWidth="1"/>
    <col min="8" max="14" width="3.7109375" style="42" customWidth="1"/>
    <col min="15" max="15" width="2.7109375" style="42" customWidth="1"/>
    <col min="16" max="22" width="3.7109375" style="42" customWidth="1"/>
    <col min="23" max="23" width="8.85546875" style="42"/>
    <col min="24" max="24" width="41.85546875" style="42" customWidth="1"/>
    <col min="25" max="16384" width="8.85546875" style="42"/>
  </cols>
  <sheetData>
    <row r="1" spans="1:24" ht="24.75" customHeight="1" x14ac:dyDescent="0.2">
      <c r="A1" s="182" t="s">
        <v>141</v>
      </c>
      <c r="B1" s="50"/>
      <c r="C1" s="50"/>
      <c r="D1" s="50"/>
      <c r="E1" s="51"/>
      <c r="F1" s="52"/>
      <c r="G1" s="52"/>
      <c r="H1" s="50"/>
      <c r="I1" s="50"/>
      <c r="J1" s="50"/>
      <c r="K1" s="50"/>
      <c r="L1" s="50"/>
      <c r="M1" s="50"/>
      <c r="N1" s="50"/>
      <c r="O1" s="50"/>
      <c r="P1" s="50"/>
      <c r="Q1" s="50"/>
      <c r="R1" s="50"/>
      <c r="S1" s="50"/>
      <c r="T1" s="50"/>
      <c r="U1" s="50"/>
      <c r="V1" s="50"/>
      <c r="X1" s="274" t="s">
        <v>133</v>
      </c>
    </row>
    <row r="2" spans="1:24" x14ac:dyDescent="0.2">
      <c r="A2" s="275" t="s">
        <v>112</v>
      </c>
      <c r="B2" s="275"/>
      <c r="C2" s="275"/>
      <c r="D2" s="275"/>
      <c r="E2" s="275"/>
      <c r="F2" s="275"/>
      <c r="G2" s="275"/>
      <c r="H2" s="275"/>
      <c r="I2" s="275"/>
      <c r="J2" s="81"/>
      <c r="K2" s="81"/>
      <c r="L2" s="81"/>
      <c r="M2" s="81"/>
      <c r="N2" s="5"/>
      <c r="O2" s="81"/>
      <c r="P2" s="296" t="s">
        <v>146</v>
      </c>
      <c r="Q2" s="296"/>
      <c r="R2" s="296"/>
      <c r="S2" s="296"/>
      <c r="T2" s="296"/>
      <c r="U2" s="296"/>
      <c r="V2" s="296"/>
      <c r="X2" s="274"/>
    </row>
    <row r="3" spans="1:24" x14ac:dyDescent="0.2">
      <c r="A3" s="81"/>
      <c r="B3" s="81"/>
      <c r="C3" s="224"/>
      <c r="D3" s="224"/>
      <c r="E3" s="224"/>
      <c r="F3" s="224"/>
      <c r="G3" s="224"/>
      <c r="H3" s="224"/>
      <c r="I3" s="224"/>
      <c r="J3" s="224"/>
      <c r="K3" s="224"/>
      <c r="L3" s="81"/>
      <c r="M3" s="81"/>
      <c r="N3" s="81"/>
      <c r="O3" s="81"/>
      <c r="P3" s="81"/>
      <c r="Q3" s="81"/>
      <c r="R3" s="81"/>
      <c r="S3" s="81"/>
      <c r="T3" s="81"/>
      <c r="U3" s="81"/>
      <c r="V3" s="81"/>
      <c r="X3" s="274"/>
    </row>
    <row r="4" spans="1:24" x14ac:dyDescent="0.2">
      <c r="A4" s="81"/>
      <c r="B4" s="81"/>
      <c r="C4" s="209" t="s">
        <v>86</v>
      </c>
      <c r="D4" s="183">
        <v>43145</v>
      </c>
      <c r="E4" s="81"/>
      <c r="F4" s="81"/>
      <c r="G4" s="81"/>
      <c r="H4" s="84" t="s">
        <v>87</v>
      </c>
      <c r="I4" s="279">
        <v>1</v>
      </c>
      <c r="J4" s="280"/>
      <c r="K4" s="85" t="s">
        <v>88</v>
      </c>
      <c r="L4" s="81"/>
      <c r="M4" s="81"/>
      <c r="N4" s="81"/>
      <c r="O4" s="81"/>
      <c r="P4" s="81"/>
      <c r="Q4" s="81"/>
      <c r="R4" s="81"/>
      <c r="S4" s="81"/>
      <c r="T4" s="81"/>
      <c r="U4" s="81"/>
      <c r="V4" s="81"/>
      <c r="X4" s="274"/>
    </row>
    <row r="5" spans="1:24" x14ac:dyDescent="0.2">
      <c r="B5" s="53"/>
      <c r="C5" s="53"/>
      <c r="D5" s="53"/>
      <c r="E5" s="53"/>
      <c r="F5" s="53"/>
      <c r="G5" s="53"/>
      <c r="H5" s="53"/>
      <c r="I5" s="53"/>
      <c r="J5" s="53"/>
      <c r="K5" s="53"/>
      <c r="L5" s="53"/>
      <c r="M5" s="53"/>
      <c r="N5" s="53"/>
      <c r="O5" s="53"/>
      <c r="P5" s="53"/>
      <c r="Q5" s="53"/>
      <c r="R5" s="53"/>
      <c r="S5" s="53"/>
      <c r="T5" s="53"/>
      <c r="U5" s="53"/>
      <c r="V5" s="53"/>
    </row>
    <row r="6" spans="1:24" ht="12.75" customHeight="1" x14ac:dyDescent="0.2">
      <c r="A6" s="321">
        <f>DAY(D6)</f>
        <v>14</v>
      </c>
      <c r="B6" s="321"/>
      <c r="C6" s="321"/>
      <c r="D6" s="323">
        <f>D4</f>
        <v>43145</v>
      </c>
      <c r="E6" s="323"/>
      <c r="F6" s="323"/>
      <c r="G6" s="323"/>
      <c r="H6" s="324">
        <f>DATE(YEAR($D$6),MONTH($D$6),1)</f>
        <v>43132</v>
      </c>
      <c r="I6" s="324"/>
      <c r="J6" s="324"/>
      <c r="K6" s="324"/>
      <c r="L6" s="324"/>
      <c r="M6" s="324"/>
      <c r="N6" s="324"/>
      <c r="O6" s="53"/>
      <c r="P6" s="324">
        <f>DATE(YEAR(H6+35),MONTH(H6+35),1)</f>
        <v>43160</v>
      </c>
      <c r="Q6" s="324"/>
      <c r="R6" s="324"/>
      <c r="S6" s="324"/>
      <c r="T6" s="324"/>
      <c r="U6" s="324"/>
      <c r="V6" s="324"/>
      <c r="X6" s="332" t="s">
        <v>136</v>
      </c>
    </row>
    <row r="7" spans="1:24" ht="12.75" customHeight="1" x14ac:dyDescent="0.2">
      <c r="A7" s="321"/>
      <c r="B7" s="321"/>
      <c r="C7" s="321"/>
      <c r="D7" s="323"/>
      <c r="E7" s="323"/>
      <c r="F7" s="323"/>
      <c r="G7" s="323"/>
      <c r="H7" s="59" t="str">
        <f>CHOOSE(1+MOD($I$4+1-2,7),"Su","M","Tu","W","Th","F","Sa")</f>
        <v>Su</v>
      </c>
      <c r="I7" s="59" t="str">
        <f>CHOOSE(1+MOD($I$4+2-2,7),"Su","M","Tu","W","Th","F","Sa")</f>
        <v>M</v>
      </c>
      <c r="J7" s="59" t="str">
        <f>CHOOSE(1+MOD($I$4+3-2,7),"Su","M","Tu","W","Th","F","Sa")</f>
        <v>Tu</v>
      </c>
      <c r="K7" s="59" t="str">
        <f>CHOOSE(1+MOD($I$4+4-2,7),"Su","M","Tu","W","Th","F","Sa")</f>
        <v>W</v>
      </c>
      <c r="L7" s="59" t="str">
        <f>CHOOSE(1+MOD($I$4+5-2,7),"Su","M","Tu","W","Th","F","Sa")</f>
        <v>Th</v>
      </c>
      <c r="M7" s="59" t="str">
        <f>CHOOSE(1+MOD($I$4+6-2,7),"Su","M","Tu","W","Th","F","Sa")</f>
        <v>F</v>
      </c>
      <c r="N7" s="59" t="str">
        <f>CHOOSE(1+MOD($I$4+7-2,7),"Su","M","Tu","W","Th","F","Sa")</f>
        <v>Sa</v>
      </c>
      <c r="O7" s="60"/>
      <c r="P7" s="59" t="str">
        <f>CHOOSE(1+MOD($I$4+1-2,7),"Su","M","Tu","W","Th","F","Sa")</f>
        <v>Su</v>
      </c>
      <c r="Q7" s="59" t="str">
        <f>CHOOSE(1+MOD($I$4+2-2,7),"Su","M","Tu","W","Th","F","Sa")</f>
        <v>M</v>
      </c>
      <c r="R7" s="59" t="str">
        <f>CHOOSE(1+MOD($I$4+3-2,7),"Su","M","Tu","W","Th","F","Sa")</f>
        <v>Tu</v>
      </c>
      <c r="S7" s="59" t="str">
        <f>CHOOSE(1+MOD($I$4+4-2,7),"Su","M","Tu","W","Th","F","Sa")</f>
        <v>W</v>
      </c>
      <c r="T7" s="59" t="str">
        <f>CHOOSE(1+MOD($I$4+5-2,7),"Su","M","Tu","W","Th","F","Sa")</f>
        <v>Th</v>
      </c>
      <c r="U7" s="59" t="str">
        <f>CHOOSE(1+MOD($I$4+6-2,7),"Su","M","Tu","W","Th","F","Sa")</f>
        <v>F</v>
      </c>
      <c r="V7" s="59" t="str">
        <f>CHOOSE(1+MOD($I$4+7-2,7),"Su","M","Tu","W","Th","F","Sa")</f>
        <v>Sa</v>
      </c>
      <c r="X7" s="332"/>
    </row>
    <row r="8" spans="1:24" ht="12.75" customHeight="1" x14ac:dyDescent="0.2">
      <c r="A8" s="321"/>
      <c r="B8" s="321"/>
      <c r="C8" s="321"/>
      <c r="D8" s="325" t="str">
        <f>INDEX({"Sunday","Monday","Tuesday","Wednesday","Thursday","Friday","Saturday"},WEEKDAY(D6))</f>
        <v>Wednesday</v>
      </c>
      <c r="E8" s="325"/>
      <c r="F8" s="325"/>
      <c r="G8" s="184"/>
      <c r="H8" s="63" t="str">
        <f>IF(WEEKDAY(H6,1)=$I$4,H6,"")</f>
        <v/>
      </c>
      <c r="I8" s="63" t="str">
        <f>IF(H8="",IF(WEEKDAY(H6,1)=MOD($I$4,7)+1,H6,""),H8+1)</f>
        <v/>
      </c>
      <c r="J8" s="63" t="str">
        <f>IF(I8="",IF(WEEKDAY(H6,1)=MOD($I$4+1,7)+1,H6,""),I8+1)</f>
        <v/>
      </c>
      <c r="K8" s="63" t="str">
        <f>IF(J8="",IF(WEEKDAY(H6,1)=MOD($I$4+2,7)+1,H6,""),J8+1)</f>
        <v/>
      </c>
      <c r="L8" s="63">
        <f>IF(K8="",IF(WEEKDAY(H6,1)=MOD($I$4+3,7)+1,H6,""),K8+1)</f>
        <v>43132</v>
      </c>
      <c r="M8" s="63">
        <f>IF(L8="",IF(WEEKDAY(H6,1)=MOD($I$4+4,7)+1,H6,""),L8+1)</f>
        <v>43133</v>
      </c>
      <c r="N8" s="63">
        <f>IF(M8="",IF(WEEKDAY(H6,1)=MOD($I$4+5,7)+1,H6,""),M8+1)</f>
        <v>43134</v>
      </c>
      <c r="O8" s="64"/>
      <c r="P8" s="63" t="str">
        <f>IF(WEEKDAY(P6,1)=$I$4,P6,"")</f>
        <v/>
      </c>
      <c r="Q8" s="63" t="str">
        <f>IF(P8="",IF(WEEKDAY(P6,1)=MOD($I$4,7)+1,P6,""),P8+1)</f>
        <v/>
      </c>
      <c r="R8" s="63" t="str">
        <f>IF(Q8="",IF(WEEKDAY(P6,1)=MOD($I$4+1,7)+1,P6,""),Q8+1)</f>
        <v/>
      </c>
      <c r="S8" s="63" t="str">
        <f>IF(R8="",IF(WEEKDAY(P6,1)=MOD($I$4+2,7)+1,P6,""),R8+1)</f>
        <v/>
      </c>
      <c r="T8" s="63">
        <f>IF(S8="",IF(WEEKDAY(P6,1)=MOD($I$4+3,7)+1,P6,""),S8+1)</f>
        <v>43160</v>
      </c>
      <c r="U8" s="63">
        <f>IF(T8="",IF(WEEKDAY(P6,1)=MOD($I$4+4,7)+1,P6,""),T8+1)</f>
        <v>43161</v>
      </c>
      <c r="V8" s="63">
        <f>IF(U8="",IF(WEEKDAY(P6,1)=MOD($I$4+5,7)+1,P6,""),U8+1)</f>
        <v>43162</v>
      </c>
      <c r="X8" s="332"/>
    </row>
    <row r="9" spans="1:24" ht="12.75" customHeight="1" x14ac:dyDescent="0.2">
      <c r="A9" s="322"/>
      <c r="B9" s="322"/>
      <c r="C9" s="322"/>
      <c r="D9" s="326"/>
      <c r="E9" s="326"/>
      <c r="F9" s="326"/>
      <c r="G9" s="184"/>
      <c r="H9" s="63">
        <f>IF(N8="","",IF(MONTH(N8+1)&lt;&gt;MONTH(N8),"",N8+1))</f>
        <v>43135</v>
      </c>
      <c r="I9" s="63">
        <f>IF(H9="","",IF(MONTH(H9+1)&lt;&gt;MONTH(H9),"",H9+1))</f>
        <v>43136</v>
      </c>
      <c r="J9" s="63">
        <f t="shared" ref="J9:N9" si="0">IF(I9="","",IF(MONTH(I9+1)&lt;&gt;MONTH(I9),"",I9+1))</f>
        <v>43137</v>
      </c>
      <c r="K9" s="63">
        <f>IF(J9="","",IF(MONTH(J9+1)&lt;&gt;MONTH(J9),"",J9+1))</f>
        <v>43138</v>
      </c>
      <c r="L9" s="63">
        <f t="shared" si="0"/>
        <v>43139</v>
      </c>
      <c r="M9" s="63">
        <f t="shared" si="0"/>
        <v>43140</v>
      </c>
      <c r="N9" s="63">
        <f t="shared" si="0"/>
        <v>43141</v>
      </c>
      <c r="O9" s="2"/>
      <c r="P9" s="63">
        <f>IF(V8="","",IF(MONTH(V8+1)&lt;&gt;MONTH(V8),"",V8+1))</f>
        <v>43163</v>
      </c>
      <c r="Q9" s="63">
        <f>IF(P9="","",IF(MONTH(P9+1)&lt;&gt;MONTH(P9),"",P9+1))</f>
        <v>43164</v>
      </c>
      <c r="R9" s="63">
        <f t="shared" ref="R9:S13" si="1">IF(Q9="","",IF(MONTH(Q9+1)&lt;&gt;MONTH(Q9),"",Q9+1))</f>
        <v>43165</v>
      </c>
      <c r="S9" s="63">
        <f>IF(R9="","",IF(MONTH(R9+1)&lt;&gt;MONTH(R9),"",R9+1))</f>
        <v>43166</v>
      </c>
      <c r="T9" s="63">
        <f t="shared" ref="T9:V13" si="2">IF(S9="","",IF(MONTH(S9+1)&lt;&gt;MONTH(S9),"",S9+1))</f>
        <v>43167</v>
      </c>
      <c r="U9" s="63">
        <f t="shared" si="2"/>
        <v>43168</v>
      </c>
      <c r="V9" s="63">
        <f t="shared" si="2"/>
        <v>43169</v>
      </c>
      <c r="X9" s="332"/>
    </row>
    <row r="10" spans="1:24" ht="12.75" customHeight="1" x14ac:dyDescent="0.2">
      <c r="A10" s="66"/>
      <c r="E10" s="336" t="str">
        <f>"W"&amp;TEXT(1+INT((D6-DATE(YEAR(D6+4-WEEKDAY(D6+6)),1,5)+
WEEKDAY(DATE(YEAR(D6+4-WEEKDAY(D6+6)),1,3)))/7),"00")&amp;"-"&amp;WEEKDAY(D6,2)</f>
        <v>W07-3</v>
      </c>
      <c r="F10" s="336"/>
      <c r="H10" s="63">
        <f t="shared" ref="H10:H13" si="3">IF(N9="","",IF(MONTH(N9+1)&lt;&gt;MONTH(N9),"",N9+1))</f>
        <v>43142</v>
      </c>
      <c r="I10" s="63">
        <f t="shared" ref="I10:N13" si="4">IF(H10="","",IF(MONTH(H10+1)&lt;&gt;MONTH(H10),"",H10+1))</f>
        <v>43143</v>
      </c>
      <c r="J10" s="63">
        <f t="shared" si="4"/>
        <v>43144</v>
      </c>
      <c r="K10" s="63">
        <f t="shared" si="4"/>
        <v>43145</v>
      </c>
      <c r="L10" s="63">
        <f t="shared" si="4"/>
        <v>43146</v>
      </c>
      <c r="M10" s="63">
        <f t="shared" si="4"/>
        <v>43147</v>
      </c>
      <c r="N10" s="63">
        <f t="shared" si="4"/>
        <v>43148</v>
      </c>
      <c r="O10" s="2"/>
      <c r="P10" s="63">
        <f t="shared" ref="P10:P13" si="5">IF(V9="","",IF(MONTH(V9+1)&lt;&gt;MONTH(V9),"",V9+1))</f>
        <v>43170</v>
      </c>
      <c r="Q10" s="63">
        <f t="shared" ref="Q10:Q13" si="6">IF(P10="","",IF(MONTH(P10+1)&lt;&gt;MONTH(P10),"",P10+1))</f>
        <v>43171</v>
      </c>
      <c r="R10" s="63">
        <f t="shared" si="1"/>
        <v>43172</v>
      </c>
      <c r="S10" s="63">
        <f t="shared" si="1"/>
        <v>43173</v>
      </c>
      <c r="T10" s="63">
        <f t="shared" si="2"/>
        <v>43174</v>
      </c>
      <c r="U10" s="63">
        <f t="shared" si="2"/>
        <v>43175</v>
      </c>
      <c r="V10" s="63">
        <f t="shared" si="2"/>
        <v>43176</v>
      </c>
      <c r="X10" s="332"/>
    </row>
    <row r="11" spans="1:24" x14ac:dyDescent="0.2">
      <c r="A11" s="66"/>
      <c r="H11" s="63">
        <f t="shared" si="3"/>
        <v>43149</v>
      </c>
      <c r="I11" s="63">
        <f t="shared" si="4"/>
        <v>43150</v>
      </c>
      <c r="J11" s="63">
        <f t="shared" si="4"/>
        <v>43151</v>
      </c>
      <c r="K11" s="63">
        <f t="shared" si="4"/>
        <v>43152</v>
      </c>
      <c r="L11" s="63">
        <f t="shared" si="4"/>
        <v>43153</v>
      </c>
      <c r="M11" s="63">
        <f t="shared" si="4"/>
        <v>43154</v>
      </c>
      <c r="N11" s="63">
        <f t="shared" si="4"/>
        <v>43155</v>
      </c>
      <c r="O11" s="2"/>
      <c r="P11" s="63">
        <f t="shared" si="5"/>
        <v>43177</v>
      </c>
      <c r="Q11" s="63">
        <f t="shared" si="6"/>
        <v>43178</v>
      </c>
      <c r="R11" s="63">
        <f t="shared" si="1"/>
        <v>43179</v>
      </c>
      <c r="S11" s="63">
        <f t="shared" si="1"/>
        <v>43180</v>
      </c>
      <c r="T11" s="63">
        <f t="shared" si="2"/>
        <v>43181</v>
      </c>
      <c r="U11" s="63">
        <f t="shared" si="2"/>
        <v>43182</v>
      </c>
      <c r="V11" s="63">
        <f t="shared" si="2"/>
        <v>43183</v>
      </c>
    </row>
    <row r="12" spans="1:24" x14ac:dyDescent="0.2">
      <c r="A12" s="66"/>
      <c r="H12" s="63">
        <f t="shared" si="3"/>
        <v>43156</v>
      </c>
      <c r="I12" s="63">
        <f t="shared" si="4"/>
        <v>43157</v>
      </c>
      <c r="J12" s="63">
        <f t="shared" si="4"/>
        <v>43158</v>
      </c>
      <c r="K12" s="63">
        <f t="shared" si="4"/>
        <v>43159</v>
      </c>
      <c r="L12" s="63" t="str">
        <f t="shared" si="4"/>
        <v/>
      </c>
      <c r="M12" s="63" t="str">
        <f t="shared" si="4"/>
        <v/>
      </c>
      <c r="N12" s="63" t="str">
        <f t="shared" si="4"/>
        <v/>
      </c>
      <c r="O12" s="2"/>
      <c r="P12" s="63">
        <f t="shared" si="5"/>
        <v>43184</v>
      </c>
      <c r="Q12" s="63">
        <f t="shared" si="6"/>
        <v>43185</v>
      </c>
      <c r="R12" s="63">
        <f t="shared" si="1"/>
        <v>43186</v>
      </c>
      <c r="S12" s="63">
        <f t="shared" si="1"/>
        <v>43187</v>
      </c>
      <c r="T12" s="63">
        <f t="shared" si="2"/>
        <v>43188</v>
      </c>
      <c r="U12" s="63">
        <f t="shared" si="2"/>
        <v>43189</v>
      </c>
      <c r="V12" s="63">
        <f t="shared" si="2"/>
        <v>43190</v>
      </c>
    </row>
    <row r="13" spans="1:24" x14ac:dyDescent="0.2">
      <c r="A13" s="66"/>
      <c r="H13" s="63" t="str">
        <f t="shared" si="3"/>
        <v/>
      </c>
      <c r="I13" s="63" t="str">
        <f t="shared" si="4"/>
        <v/>
      </c>
      <c r="J13" s="63" t="str">
        <f t="shared" si="4"/>
        <v/>
      </c>
      <c r="K13" s="63" t="str">
        <f t="shared" si="4"/>
        <v/>
      </c>
      <c r="L13" s="63" t="str">
        <f t="shared" si="4"/>
        <v/>
      </c>
      <c r="M13" s="63" t="str">
        <f t="shared" si="4"/>
        <v/>
      </c>
      <c r="N13" s="63" t="str">
        <f t="shared" si="4"/>
        <v/>
      </c>
      <c r="O13" s="2"/>
      <c r="P13" s="63" t="str">
        <f t="shared" si="5"/>
        <v/>
      </c>
      <c r="Q13" s="63" t="str">
        <f t="shared" si="6"/>
        <v/>
      </c>
      <c r="R13" s="63" t="str">
        <f t="shared" si="1"/>
        <v/>
      </c>
      <c r="S13" s="63" t="str">
        <f t="shared" si="1"/>
        <v/>
      </c>
      <c r="T13" s="63" t="str">
        <f t="shared" si="2"/>
        <v/>
      </c>
      <c r="U13" s="63" t="str">
        <f t="shared" si="2"/>
        <v/>
      </c>
      <c r="V13" s="63" t="str">
        <f t="shared" si="2"/>
        <v/>
      </c>
    </row>
    <row r="14" spans="1:24" ht="15" customHeight="1" x14ac:dyDescent="0.2">
      <c r="A14" s="320" t="s">
        <v>7</v>
      </c>
      <c r="B14" s="320"/>
      <c r="C14" s="320"/>
      <c r="D14" s="320"/>
      <c r="E14" s="2"/>
      <c r="F14" s="205"/>
      <c r="G14" s="205"/>
      <c r="H14" s="205" t="s">
        <v>107</v>
      </c>
      <c r="I14" s="205"/>
      <c r="J14" s="205"/>
      <c r="K14" s="205"/>
      <c r="L14" s="205"/>
      <c r="M14" s="205"/>
      <c r="N14" s="205"/>
      <c r="O14" s="67"/>
      <c r="P14" s="320" t="s">
        <v>5</v>
      </c>
      <c r="Q14" s="320"/>
      <c r="R14" s="320"/>
      <c r="S14" s="320"/>
      <c r="T14" s="320"/>
      <c r="U14" s="320"/>
      <c r="V14" s="320"/>
    </row>
    <row r="15" spans="1:24" ht="12.75" customHeight="1" x14ac:dyDescent="0.2">
      <c r="A15" s="334" t="str">
        <f>IFERROR(INDEX(events,MATCH(D6,events_1,0))," - ")</f>
        <v xml:space="preserve"> - </v>
      </c>
      <c r="B15" s="334"/>
      <c r="C15" s="334"/>
      <c r="D15" s="334"/>
      <c r="F15" s="330">
        <v>7</v>
      </c>
      <c r="G15" s="185" t="s">
        <v>95</v>
      </c>
      <c r="H15" s="186"/>
      <c r="I15" s="186"/>
      <c r="J15" s="186"/>
      <c r="K15" s="186"/>
      <c r="L15" s="186"/>
      <c r="M15" s="186"/>
      <c r="N15" s="186"/>
      <c r="O15" s="72"/>
      <c r="P15" s="222" t="s">
        <v>100</v>
      </c>
      <c r="Q15" s="215"/>
      <c r="R15" s="215"/>
      <c r="S15" s="215"/>
      <c r="T15" s="215"/>
      <c r="U15" s="215"/>
      <c r="V15" s="215"/>
    </row>
    <row r="16" spans="1:24" ht="12.75" customHeight="1" x14ac:dyDescent="0.2">
      <c r="A16" s="333" t="str">
        <f>IFERROR(INDEX(events,MATCH(D6,events_2,0))," - ")</f>
        <v xml:space="preserve"> - </v>
      </c>
      <c r="B16" s="333"/>
      <c r="C16" s="333"/>
      <c r="D16" s="333"/>
      <c r="F16" s="335"/>
      <c r="G16" s="187" t="s">
        <v>134</v>
      </c>
      <c r="H16" s="188"/>
      <c r="I16" s="188"/>
      <c r="J16" s="188"/>
      <c r="K16" s="188"/>
      <c r="L16" s="188"/>
      <c r="M16" s="188"/>
      <c r="N16" s="188"/>
      <c r="O16" s="72"/>
      <c r="P16" s="222" t="s">
        <v>100</v>
      </c>
      <c r="Q16" s="216"/>
      <c r="R16" s="216"/>
      <c r="S16" s="216"/>
      <c r="T16" s="216"/>
      <c r="U16" s="216"/>
      <c r="V16" s="216"/>
    </row>
    <row r="17" spans="1:22" ht="12.75" customHeight="1" x14ac:dyDescent="0.2">
      <c r="A17" s="333" t="str">
        <f>IFERROR(INDEX(events,MATCH(D6,events_3,0))," - ")</f>
        <v xml:space="preserve"> - </v>
      </c>
      <c r="B17" s="333"/>
      <c r="C17" s="333"/>
      <c r="D17" s="333"/>
      <c r="F17" s="330">
        <f>IF(F15=12,1,F15+1)</f>
        <v>8</v>
      </c>
      <c r="G17" s="185" t="s">
        <v>95</v>
      </c>
      <c r="H17" s="186"/>
      <c r="I17" s="186"/>
      <c r="J17" s="186"/>
      <c r="K17" s="186"/>
      <c r="L17" s="186"/>
      <c r="M17" s="186"/>
      <c r="N17" s="186"/>
      <c r="O17" s="72"/>
      <c r="P17" s="222" t="s">
        <v>100</v>
      </c>
      <c r="Q17" s="216"/>
      <c r="R17" s="216"/>
      <c r="S17" s="216"/>
      <c r="T17" s="216"/>
      <c r="U17" s="216"/>
      <c r="V17" s="216"/>
    </row>
    <row r="18" spans="1:22" ht="12.75" customHeight="1" x14ac:dyDescent="0.2">
      <c r="A18" s="333" t="str">
        <f>IFERROR(INDEX(events,MATCH(D6,events_4,0))," - ")</f>
        <v xml:space="preserve"> - </v>
      </c>
      <c r="B18" s="333"/>
      <c r="C18" s="333"/>
      <c r="D18" s="333"/>
      <c r="F18" s="330"/>
      <c r="G18" s="190" t="s">
        <v>135</v>
      </c>
      <c r="H18" s="189"/>
      <c r="I18" s="189"/>
      <c r="J18" s="189"/>
      <c r="K18" s="189"/>
      <c r="L18" s="189"/>
      <c r="M18" s="189"/>
      <c r="N18" s="189"/>
      <c r="O18" s="72"/>
      <c r="P18" s="210"/>
      <c r="Q18" s="210"/>
      <c r="R18" s="210"/>
      <c r="S18" s="210"/>
      <c r="T18" s="210"/>
      <c r="U18" s="210"/>
      <c r="V18" s="210"/>
    </row>
    <row r="19" spans="1:22" ht="12.75" customHeight="1" x14ac:dyDescent="0.2">
      <c r="A19" s="333" t="str">
        <f>IFERROR(INDEX(events,MATCH(D6,events_5,0))," - ")</f>
        <v xml:space="preserve"> - </v>
      </c>
      <c r="B19" s="333"/>
      <c r="C19" s="333"/>
      <c r="D19" s="333"/>
      <c r="F19" s="327"/>
      <c r="G19" s="190" t="s">
        <v>134</v>
      </c>
      <c r="H19" s="189"/>
      <c r="I19" s="189"/>
      <c r="J19" s="189"/>
      <c r="K19" s="189"/>
      <c r="L19" s="189"/>
      <c r="M19" s="189"/>
      <c r="N19" s="189"/>
      <c r="O19" s="72"/>
      <c r="P19" s="211" t="s">
        <v>3</v>
      </c>
      <c r="Q19" s="269" t="s">
        <v>4</v>
      </c>
      <c r="R19" s="269"/>
      <c r="S19" s="269"/>
      <c r="T19" s="269"/>
      <c r="U19" s="269"/>
      <c r="V19" s="269"/>
    </row>
    <row r="20" spans="1:22" ht="12.75" customHeight="1" x14ac:dyDescent="0.2">
      <c r="A20" s="333" t="str">
        <f>IFERROR(INDEX(events,MATCH(D6,events_6,0))," - ")</f>
        <v xml:space="preserve"> - </v>
      </c>
      <c r="B20" s="333"/>
      <c r="C20" s="333"/>
      <c r="D20" s="333"/>
      <c r="F20" s="327"/>
      <c r="G20" s="191" t="s">
        <v>137</v>
      </c>
      <c r="H20" s="192"/>
      <c r="I20" s="192"/>
      <c r="J20" s="192"/>
      <c r="K20" s="192"/>
      <c r="L20" s="192"/>
      <c r="M20" s="192"/>
      <c r="N20" s="192"/>
      <c r="O20" s="72"/>
      <c r="P20" s="212"/>
      <c r="Q20" s="213"/>
      <c r="R20" s="215"/>
      <c r="S20" s="215"/>
      <c r="T20" s="215"/>
      <c r="U20" s="215"/>
      <c r="V20" s="215"/>
    </row>
    <row r="21" spans="1:22" ht="12.75" customHeight="1" x14ac:dyDescent="0.2">
      <c r="A21" s="72"/>
      <c r="B21" s="72"/>
      <c r="C21" s="72"/>
      <c r="D21" s="72"/>
      <c r="F21" s="329">
        <f>IF(F17=12,1,F17+1)</f>
        <v>9</v>
      </c>
      <c r="G21" s="193" t="s">
        <v>95</v>
      </c>
      <c r="H21" s="194"/>
      <c r="I21" s="194"/>
      <c r="J21" s="194"/>
      <c r="K21" s="194"/>
      <c r="L21" s="194"/>
      <c r="M21" s="194"/>
      <c r="N21" s="194"/>
      <c r="O21" s="72"/>
      <c r="P21" s="212"/>
      <c r="Q21" s="213"/>
      <c r="R21" s="215"/>
      <c r="S21" s="215"/>
      <c r="T21" s="215"/>
      <c r="U21" s="215"/>
      <c r="V21" s="215"/>
    </row>
    <row r="22" spans="1:22" ht="12.75" customHeight="1" x14ac:dyDescent="0.2">
      <c r="A22" s="206" t="s">
        <v>3</v>
      </c>
      <c r="B22" s="207" t="s">
        <v>93</v>
      </c>
      <c r="C22" s="331" t="s">
        <v>94</v>
      </c>
      <c r="D22" s="331"/>
      <c r="F22" s="330"/>
      <c r="G22" s="190" t="s">
        <v>135</v>
      </c>
      <c r="H22" s="189"/>
      <c r="I22" s="189"/>
      <c r="J22" s="189"/>
      <c r="K22" s="189"/>
      <c r="L22" s="189"/>
      <c r="M22" s="189"/>
      <c r="N22" s="189"/>
      <c r="O22" s="72"/>
      <c r="P22" s="212"/>
      <c r="Q22" s="213"/>
      <c r="R22" s="215"/>
      <c r="S22" s="215"/>
      <c r="T22" s="215"/>
      <c r="U22" s="215"/>
      <c r="V22" s="215"/>
    </row>
    <row r="23" spans="1:22" ht="12.75" customHeight="1" x14ac:dyDescent="0.2">
      <c r="A23" s="197"/>
      <c r="B23" s="198"/>
      <c r="C23" s="199"/>
      <c r="D23" s="200"/>
      <c r="F23" s="327"/>
      <c r="G23" s="190" t="s">
        <v>134</v>
      </c>
      <c r="H23" s="189"/>
      <c r="I23" s="189"/>
      <c r="J23" s="189"/>
      <c r="K23" s="189"/>
      <c r="L23" s="189"/>
      <c r="M23" s="189"/>
      <c r="N23" s="189"/>
      <c r="O23" s="72"/>
      <c r="P23" s="212"/>
      <c r="Q23" s="213"/>
      <c r="R23" s="215"/>
      <c r="S23" s="215"/>
      <c r="T23" s="215"/>
      <c r="U23" s="215"/>
      <c r="V23" s="215"/>
    </row>
    <row r="24" spans="1:22" ht="12.75" customHeight="1" x14ac:dyDescent="0.2">
      <c r="A24" s="197"/>
      <c r="B24" s="198"/>
      <c r="C24" s="201"/>
      <c r="D24" s="202"/>
      <c r="F24" s="328"/>
      <c r="G24" s="195" t="s">
        <v>137</v>
      </c>
      <c r="H24" s="196"/>
      <c r="I24" s="196"/>
      <c r="J24" s="196"/>
      <c r="K24" s="196"/>
      <c r="L24" s="196"/>
      <c r="M24" s="196"/>
      <c r="N24" s="196"/>
      <c r="O24" s="72"/>
      <c r="P24" s="212"/>
      <c r="Q24" s="213"/>
      <c r="R24" s="215"/>
      <c r="S24" s="215"/>
      <c r="T24" s="215"/>
      <c r="U24" s="215"/>
      <c r="V24" s="215"/>
    </row>
    <row r="25" spans="1:22" ht="12.75" customHeight="1" x14ac:dyDescent="0.2">
      <c r="A25" s="197"/>
      <c r="B25" s="198"/>
      <c r="C25" s="201"/>
      <c r="D25" s="202"/>
      <c r="F25" s="329">
        <f>IF(F21=12,1,F21+1)</f>
        <v>10</v>
      </c>
      <c r="G25" s="193" t="s">
        <v>95</v>
      </c>
      <c r="H25" s="194"/>
      <c r="I25" s="194"/>
      <c r="J25" s="194"/>
      <c r="K25" s="194"/>
      <c r="L25" s="194"/>
      <c r="M25" s="194"/>
      <c r="N25" s="194"/>
      <c r="O25" s="72"/>
      <c r="P25" s="212"/>
      <c r="Q25" s="213"/>
      <c r="R25" s="215"/>
      <c r="S25" s="215"/>
      <c r="T25" s="215"/>
      <c r="U25" s="215"/>
      <c r="V25" s="215"/>
    </row>
    <row r="26" spans="1:22" ht="12.75" customHeight="1" x14ac:dyDescent="0.2">
      <c r="A26" s="197"/>
      <c r="B26" s="198"/>
      <c r="C26" s="201"/>
      <c r="D26" s="202"/>
      <c r="F26" s="330"/>
      <c r="G26" s="190" t="s">
        <v>135</v>
      </c>
      <c r="H26" s="189"/>
      <c r="I26" s="189"/>
      <c r="J26" s="189"/>
      <c r="K26" s="189"/>
      <c r="L26" s="189"/>
      <c r="M26" s="189"/>
      <c r="N26" s="189"/>
      <c r="O26" s="72"/>
      <c r="P26" s="212"/>
      <c r="Q26" s="213"/>
      <c r="R26" s="215"/>
      <c r="S26" s="215"/>
      <c r="T26" s="215"/>
      <c r="U26" s="215"/>
      <c r="V26" s="215"/>
    </row>
    <row r="27" spans="1:22" ht="12.75" customHeight="1" x14ac:dyDescent="0.2">
      <c r="A27" s="197"/>
      <c r="B27" s="198"/>
      <c r="C27" s="201"/>
      <c r="D27" s="202"/>
      <c r="F27" s="327"/>
      <c r="G27" s="190" t="s">
        <v>134</v>
      </c>
      <c r="H27" s="189"/>
      <c r="I27" s="189"/>
      <c r="J27" s="189"/>
      <c r="K27" s="189"/>
      <c r="L27" s="189"/>
      <c r="M27" s="189"/>
      <c r="N27" s="189"/>
      <c r="O27" s="72"/>
      <c r="P27" s="217"/>
      <c r="Q27" s="217"/>
      <c r="R27" s="217"/>
      <c r="S27" s="217"/>
      <c r="T27" s="217"/>
      <c r="U27" s="217"/>
      <c r="V27" s="217"/>
    </row>
    <row r="28" spans="1:22" ht="12.75" customHeight="1" x14ac:dyDescent="0.2">
      <c r="A28" s="197"/>
      <c r="B28" s="198"/>
      <c r="C28" s="201"/>
      <c r="D28" s="202"/>
      <c r="F28" s="328"/>
      <c r="G28" s="195" t="s">
        <v>137</v>
      </c>
      <c r="H28" s="196"/>
      <c r="I28" s="196"/>
      <c r="J28" s="196"/>
      <c r="K28" s="196"/>
      <c r="L28" s="196"/>
      <c r="M28" s="196"/>
      <c r="N28" s="196"/>
      <c r="O28" s="72"/>
      <c r="P28" s="269" t="s">
        <v>96</v>
      </c>
      <c r="Q28" s="269"/>
      <c r="R28" s="269"/>
      <c r="S28" s="269"/>
      <c r="T28" s="269"/>
      <c r="U28" s="269"/>
      <c r="V28" s="269"/>
    </row>
    <row r="29" spans="1:22" ht="12.75" customHeight="1" x14ac:dyDescent="0.2">
      <c r="A29" s="197"/>
      <c r="B29" s="198"/>
      <c r="C29" s="201"/>
      <c r="D29" s="202"/>
      <c r="F29" s="329">
        <f>IF(F25=12,1,F25+1)</f>
        <v>11</v>
      </c>
      <c r="G29" s="193" t="s">
        <v>95</v>
      </c>
      <c r="H29" s="194"/>
      <c r="I29" s="194"/>
      <c r="J29" s="194"/>
      <c r="K29" s="194"/>
      <c r="L29" s="194"/>
      <c r="M29" s="194"/>
      <c r="N29" s="194"/>
      <c r="O29" s="72"/>
      <c r="P29" s="219"/>
      <c r="Q29" s="219"/>
      <c r="R29" s="219"/>
      <c r="S29" s="219"/>
      <c r="T29" s="219"/>
      <c r="U29" s="219"/>
      <c r="V29" s="219"/>
    </row>
    <row r="30" spans="1:22" ht="12.75" customHeight="1" x14ac:dyDescent="0.2">
      <c r="A30" s="197"/>
      <c r="B30" s="198"/>
      <c r="C30" s="201"/>
      <c r="D30" s="202"/>
      <c r="F30" s="330"/>
      <c r="G30" s="190" t="s">
        <v>135</v>
      </c>
      <c r="H30" s="189"/>
      <c r="I30" s="189"/>
      <c r="J30" s="189"/>
      <c r="K30" s="189"/>
      <c r="L30" s="189"/>
      <c r="M30" s="189"/>
      <c r="N30" s="189"/>
      <c r="O30" s="72"/>
      <c r="P30" s="214"/>
      <c r="Q30" s="214"/>
      <c r="R30" s="214"/>
      <c r="S30" s="214"/>
      <c r="T30" s="214"/>
      <c r="U30" s="214"/>
      <c r="V30" s="214"/>
    </row>
    <row r="31" spans="1:22" ht="12.75" customHeight="1" x14ac:dyDescent="0.2">
      <c r="A31" s="197"/>
      <c r="B31" s="198"/>
      <c r="C31" s="201"/>
      <c r="D31" s="202"/>
      <c r="F31" s="327"/>
      <c r="G31" s="190" t="s">
        <v>134</v>
      </c>
      <c r="H31" s="189"/>
      <c r="I31" s="189"/>
      <c r="J31" s="189"/>
      <c r="K31" s="189"/>
      <c r="L31" s="189"/>
      <c r="M31" s="189"/>
      <c r="N31" s="189"/>
      <c r="O31" s="72"/>
      <c r="P31" s="269" t="s">
        <v>98</v>
      </c>
      <c r="Q31" s="269"/>
      <c r="R31" s="269"/>
      <c r="S31" s="269"/>
      <c r="T31" s="269"/>
      <c r="U31" s="269"/>
      <c r="V31" s="269"/>
    </row>
    <row r="32" spans="1:22" ht="12.75" customHeight="1" x14ac:dyDescent="0.2">
      <c r="A32" s="197"/>
      <c r="B32" s="198"/>
      <c r="C32" s="201"/>
      <c r="D32" s="202"/>
      <c r="F32" s="328"/>
      <c r="G32" s="195" t="s">
        <v>137</v>
      </c>
      <c r="H32" s="196"/>
      <c r="I32" s="196"/>
      <c r="J32" s="196"/>
      <c r="K32" s="196"/>
      <c r="L32" s="196"/>
      <c r="M32" s="196"/>
      <c r="N32" s="196"/>
      <c r="O32" s="72"/>
      <c r="P32" s="215"/>
      <c r="Q32" s="215"/>
      <c r="R32" s="215"/>
      <c r="S32" s="215"/>
      <c r="T32" s="215"/>
      <c r="U32" s="215"/>
      <c r="V32" s="215"/>
    </row>
    <row r="33" spans="1:22" ht="12.75" customHeight="1" x14ac:dyDescent="0.2">
      <c r="A33" s="197"/>
      <c r="B33" s="198"/>
      <c r="C33" s="201"/>
      <c r="D33" s="202"/>
      <c r="F33" s="329">
        <f>IF(F29=12,1,F29+1)</f>
        <v>12</v>
      </c>
      <c r="G33" s="193" t="s">
        <v>95</v>
      </c>
      <c r="H33" s="194"/>
      <c r="I33" s="194"/>
      <c r="J33" s="194"/>
      <c r="K33" s="194"/>
      <c r="L33" s="194"/>
      <c r="M33" s="194"/>
      <c r="N33" s="194"/>
      <c r="O33" s="72"/>
      <c r="P33" s="216"/>
      <c r="Q33" s="216"/>
      <c r="R33" s="216"/>
      <c r="S33" s="216"/>
      <c r="T33" s="216"/>
      <c r="U33" s="216"/>
      <c r="V33" s="216"/>
    </row>
    <row r="34" spans="1:22" ht="12.75" customHeight="1" x14ac:dyDescent="0.2">
      <c r="A34" s="197"/>
      <c r="B34" s="198"/>
      <c r="C34" s="201"/>
      <c r="D34" s="202"/>
      <c r="F34" s="330"/>
      <c r="G34" s="190" t="s">
        <v>135</v>
      </c>
      <c r="H34" s="189"/>
      <c r="I34" s="189"/>
      <c r="J34" s="189"/>
      <c r="K34" s="189"/>
      <c r="L34" s="189"/>
      <c r="M34" s="189"/>
      <c r="N34" s="189"/>
      <c r="O34" s="72"/>
      <c r="P34" s="216"/>
      <c r="Q34" s="216"/>
      <c r="R34" s="216"/>
      <c r="S34" s="216"/>
      <c r="T34" s="216"/>
      <c r="U34" s="216"/>
      <c r="V34" s="216"/>
    </row>
    <row r="35" spans="1:22" ht="12.75" customHeight="1" x14ac:dyDescent="0.2">
      <c r="A35" s="197"/>
      <c r="B35" s="198"/>
      <c r="C35" s="201"/>
      <c r="D35" s="202"/>
      <c r="F35" s="327"/>
      <c r="G35" s="190" t="s">
        <v>134</v>
      </c>
      <c r="H35" s="189"/>
      <c r="I35" s="189"/>
      <c r="J35" s="189"/>
      <c r="K35" s="189"/>
      <c r="L35" s="189"/>
      <c r="M35" s="189"/>
      <c r="N35" s="189"/>
      <c r="O35" s="72"/>
      <c r="P35" s="216"/>
      <c r="Q35" s="216"/>
      <c r="R35" s="216"/>
      <c r="S35" s="216"/>
      <c r="T35" s="216"/>
      <c r="U35" s="216"/>
      <c r="V35" s="216"/>
    </row>
    <row r="36" spans="1:22" ht="12.75" customHeight="1" x14ac:dyDescent="0.2">
      <c r="A36" s="72"/>
      <c r="B36" s="72"/>
      <c r="C36" s="72"/>
      <c r="D36" s="72"/>
      <c r="F36" s="328"/>
      <c r="G36" s="195" t="s">
        <v>137</v>
      </c>
      <c r="H36" s="196"/>
      <c r="I36" s="196"/>
      <c r="J36" s="196"/>
      <c r="K36" s="196"/>
      <c r="L36" s="196"/>
      <c r="M36" s="196"/>
      <c r="N36" s="196"/>
      <c r="O36" s="72"/>
      <c r="P36" s="216"/>
      <c r="Q36" s="216"/>
      <c r="R36" s="216"/>
      <c r="S36" s="216"/>
      <c r="T36" s="216"/>
      <c r="U36" s="216"/>
      <c r="V36" s="216"/>
    </row>
    <row r="37" spans="1:22" ht="12.75" customHeight="1" x14ac:dyDescent="0.2">
      <c r="A37" s="206" t="s">
        <v>3</v>
      </c>
      <c r="B37" s="207" t="s">
        <v>106</v>
      </c>
      <c r="C37" s="331" t="s">
        <v>105</v>
      </c>
      <c r="D37" s="331"/>
      <c r="F37" s="329">
        <f>IF(F33=12,1,F33+1)</f>
        <v>1</v>
      </c>
      <c r="G37" s="193" t="s">
        <v>95</v>
      </c>
      <c r="H37" s="194"/>
      <c r="I37" s="194"/>
      <c r="J37" s="194"/>
      <c r="K37" s="194"/>
      <c r="L37" s="194"/>
      <c r="M37" s="194"/>
      <c r="N37" s="194"/>
      <c r="O37" s="72"/>
      <c r="P37" s="217"/>
      <c r="Q37" s="217"/>
      <c r="R37" s="217"/>
      <c r="S37" s="217"/>
      <c r="T37" s="217"/>
      <c r="U37" s="217"/>
      <c r="V37" s="217"/>
    </row>
    <row r="38" spans="1:22" ht="12.75" customHeight="1" x14ac:dyDescent="0.2">
      <c r="A38" s="197"/>
      <c r="B38" s="198"/>
      <c r="C38" s="199"/>
      <c r="D38" s="200"/>
      <c r="F38" s="330"/>
      <c r="G38" s="190" t="s">
        <v>135</v>
      </c>
      <c r="H38" s="189"/>
      <c r="I38" s="189"/>
      <c r="J38" s="189"/>
      <c r="K38" s="189"/>
      <c r="L38" s="189"/>
      <c r="M38" s="189"/>
      <c r="N38" s="189"/>
      <c r="O38" s="72"/>
      <c r="P38" s="269" t="s">
        <v>99</v>
      </c>
      <c r="Q38" s="269"/>
      <c r="R38" s="269"/>
      <c r="S38" s="269"/>
      <c r="T38" s="269"/>
      <c r="U38" s="269"/>
      <c r="V38" s="269"/>
    </row>
    <row r="39" spans="1:22" ht="12.75" customHeight="1" x14ac:dyDescent="0.2">
      <c r="A39" s="197"/>
      <c r="B39" s="198"/>
      <c r="C39" s="201"/>
      <c r="D39" s="202"/>
      <c r="F39" s="327"/>
      <c r="G39" s="190" t="s">
        <v>134</v>
      </c>
      <c r="H39" s="189"/>
      <c r="I39" s="189"/>
      <c r="J39" s="189"/>
      <c r="K39" s="189"/>
      <c r="L39" s="189"/>
      <c r="M39" s="189"/>
      <c r="N39" s="189"/>
      <c r="O39" s="72"/>
      <c r="P39" s="218" t="s">
        <v>109</v>
      </c>
      <c r="Q39" s="215"/>
      <c r="R39" s="215"/>
      <c r="S39" s="215"/>
      <c r="T39" s="215"/>
      <c r="U39" s="215"/>
      <c r="V39" s="215"/>
    </row>
    <row r="40" spans="1:22" ht="12.75" customHeight="1" x14ac:dyDescent="0.2">
      <c r="A40" s="197"/>
      <c r="B40" s="198"/>
      <c r="C40" s="201"/>
      <c r="D40" s="202"/>
      <c r="F40" s="328"/>
      <c r="G40" s="195" t="s">
        <v>137</v>
      </c>
      <c r="H40" s="196"/>
      <c r="I40" s="196"/>
      <c r="J40" s="196"/>
      <c r="K40" s="196"/>
      <c r="L40" s="196"/>
      <c r="M40" s="196"/>
      <c r="N40" s="196"/>
      <c r="O40" s="72"/>
      <c r="P40" s="217"/>
      <c r="Q40" s="217"/>
      <c r="R40" s="217"/>
      <c r="S40" s="217"/>
      <c r="T40" s="217"/>
      <c r="U40" s="217"/>
      <c r="V40" s="217"/>
    </row>
    <row r="41" spans="1:22" ht="12.75" customHeight="1" x14ac:dyDescent="0.2">
      <c r="A41" s="197"/>
      <c r="B41" s="198"/>
      <c r="C41" s="201"/>
      <c r="D41" s="202"/>
      <c r="F41" s="329">
        <f>IF(F37=12,1,F37+1)</f>
        <v>2</v>
      </c>
      <c r="G41" s="193" t="s">
        <v>95</v>
      </c>
      <c r="H41" s="194"/>
      <c r="I41" s="194"/>
      <c r="J41" s="194"/>
      <c r="K41" s="194"/>
      <c r="L41" s="194"/>
      <c r="M41" s="194"/>
      <c r="N41" s="194"/>
      <c r="O41" s="72"/>
      <c r="P41" s="216"/>
      <c r="Q41" s="216"/>
      <c r="R41" s="216"/>
      <c r="S41" s="216"/>
      <c r="T41" s="216"/>
      <c r="U41" s="216"/>
      <c r="V41" s="216"/>
    </row>
    <row r="42" spans="1:22" ht="12.75" customHeight="1" x14ac:dyDescent="0.2">
      <c r="A42" s="197"/>
      <c r="B42" s="198"/>
      <c r="C42" s="201"/>
      <c r="D42" s="202"/>
      <c r="F42" s="330"/>
      <c r="G42" s="190" t="s">
        <v>135</v>
      </c>
      <c r="H42" s="189"/>
      <c r="I42" s="189"/>
      <c r="J42" s="189"/>
      <c r="K42" s="189"/>
      <c r="L42" s="189"/>
      <c r="M42" s="189"/>
      <c r="N42" s="189"/>
      <c r="O42" s="72"/>
      <c r="P42" s="220" t="s">
        <v>110</v>
      </c>
      <c r="Q42" s="221"/>
      <c r="R42" s="221"/>
      <c r="S42" s="221"/>
      <c r="T42" s="221"/>
      <c r="U42" s="221"/>
      <c r="V42" s="221"/>
    </row>
    <row r="43" spans="1:22" ht="12.75" customHeight="1" x14ac:dyDescent="0.2">
      <c r="A43" s="197"/>
      <c r="B43" s="198"/>
      <c r="C43" s="201"/>
      <c r="D43" s="202"/>
      <c r="F43" s="327"/>
      <c r="G43" s="190" t="s">
        <v>134</v>
      </c>
      <c r="H43" s="189"/>
      <c r="I43" s="189"/>
      <c r="J43" s="189"/>
      <c r="K43" s="189"/>
      <c r="L43" s="189"/>
      <c r="M43" s="189"/>
      <c r="N43" s="189"/>
      <c r="O43" s="72"/>
      <c r="P43" s="216"/>
      <c r="Q43" s="216"/>
      <c r="R43" s="216"/>
      <c r="S43" s="216"/>
      <c r="T43" s="216"/>
      <c r="U43" s="216"/>
      <c r="V43" s="216"/>
    </row>
    <row r="44" spans="1:22" ht="12.75" customHeight="1" x14ac:dyDescent="0.2">
      <c r="A44" s="197"/>
      <c r="B44" s="198"/>
      <c r="C44" s="201"/>
      <c r="D44" s="202"/>
      <c r="F44" s="328"/>
      <c r="G44" s="195" t="s">
        <v>137</v>
      </c>
      <c r="H44" s="196"/>
      <c r="I44" s="196"/>
      <c r="J44" s="196"/>
      <c r="K44" s="196"/>
      <c r="L44" s="196"/>
      <c r="M44" s="196"/>
      <c r="N44" s="196"/>
      <c r="O44" s="72"/>
      <c r="P44" s="216"/>
      <c r="Q44" s="216"/>
      <c r="R44" s="216"/>
      <c r="S44" s="216"/>
      <c r="T44" s="216"/>
      <c r="U44" s="216"/>
      <c r="V44" s="216"/>
    </row>
    <row r="45" spans="1:22" ht="12.75" customHeight="1" x14ac:dyDescent="0.2">
      <c r="F45" s="329">
        <f>IF(F41=12,1,F41+1)</f>
        <v>3</v>
      </c>
      <c r="G45" s="193" t="s">
        <v>95</v>
      </c>
      <c r="H45" s="194"/>
      <c r="I45" s="194"/>
      <c r="J45" s="194"/>
      <c r="K45" s="194"/>
      <c r="L45" s="194"/>
      <c r="M45" s="194"/>
      <c r="N45" s="194"/>
      <c r="O45" s="72"/>
      <c r="P45" s="220" t="s">
        <v>111</v>
      </c>
      <c r="Q45" s="221"/>
      <c r="R45" s="221"/>
      <c r="S45" s="221"/>
      <c r="T45" s="221"/>
      <c r="U45" s="221"/>
      <c r="V45" s="221"/>
    </row>
    <row r="46" spans="1:22" ht="12.75" customHeight="1" x14ac:dyDescent="0.2">
      <c r="A46" s="337" t="s">
        <v>138</v>
      </c>
      <c r="B46" s="337"/>
      <c r="C46" s="331" t="s">
        <v>139</v>
      </c>
      <c r="D46" s="331"/>
      <c r="F46" s="330"/>
      <c r="G46" s="190" t="s">
        <v>135</v>
      </c>
      <c r="H46" s="189"/>
      <c r="I46" s="189"/>
      <c r="J46" s="189"/>
      <c r="K46" s="189"/>
      <c r="L46" s="189"/>
      <c r="M46" s="189"/>
      <c r="N46" s="189"/>
      <c r="O46" s="72"/>
      <c r="P46" s="216"/>
      <c r="Q46" s="216"/>
      <c r="R46" s="216"/>
      <c r="S46" s="216"/>
      <c r="T46" s="216"/>
      <c r="U46" s="216"/>
      <c r="V46" s="216"/>
    </row>
    <row r="47" spans="1:22" ht="12.75" customHeight="1" x14ac:dyDescent="0.2">
      <c r="A47" s="342"/>
      <c r="B47" s="343"/>
      <c r="C47" s="344"/>
      <c r="D47" s="345"/>
      <c r="F47" s="327"/>
      <c r="G47" s="190" t="s">
        <v>134</v>
      </c>
      <c r="H47" s="189"/>
      <c r="I47" s="189"/>
      <c r="J47" s="189"/>
      <c r="K47" s="189"/>
      <c r="L47" s="189"/>
      <c r="M47" s="189"/>
      <c r="N47" s="189"/>
      <c r="O47" s="72"/>
      <c r="P47" s="216"/>
      <c r="Q47" s="216"/>
      <c r="R47" s="216"/>
      <c r="S47" s="216"/>
      <c r="T47" s="216"/>
      <c r="U47" s="216"/>
      <c r="V47" s="216"/>
    </row>
    <row r="48" spans="1:22" ht="12.75" customHeight="1" x14ac:dyDescent="0.2">
      <c r="A48" s="338"/>
      <c r="B48" s="339"/>
      <c r="C48" s="340"/>
      <c r="D48" s="341"/>
      <c r="F48" s="328"/>
      <c r="G48" s="195" t="s">
        <v>137</v>
      </c>
      <c r="H48" s="196"/>
      <c r="I48" s="196"/>
      <c r="J48" s="196"/>
      <c r="K48" s="196"/>
      <c r="L48" s="196"/>
      <c r="M48" s="196"/>
      <c r="N48" s="196"/>
      <c r="O48" s="72"/>
      <c r="P48" s="216"/>
      <c r="Q48" s="216"/>
      <c r="R48" s="216"/>
      <c r="S48" s="216"/>
      <c r="T48" s="216"/>
      <c r="U48" s="216"/>
      <c r="V48" s="216"/>
    </row>
    <row r="49" spans="1:22" ht="12.75" customHeight="1" x14ac:dyDescent="0.2">
      <c r="A49" s="338"/>
      <c r="B49" s="339"/>
      <c r="C49" s="340"/>
      <c r="D49" s="341"/>
      <c r="F49" s="329">
        <f>IF(F45=12,1,F45+1)</f>
        <v>4</v>
      </c>
      <c r="G49" s="193" t="s">
        <v>95</v>
      </c>
      <c r="H49" s="194"/>
      <c r="I49" s="194"/>
      <c r="J49" s="194"/>
      <c r="K49" s="194"/>
      <c r="L49" s="194"/>
      <c r="M49" s="194"/>
      <c r="N49" s="194"/>
      <c r="O49" s="72"/>
      <c r="P49" s="217"/>
      <c r="Q49" s="217"/>
      <c r="R49" s="217"/>
      <c r="S49" s="217"/>
      <c r="T49" s="217"/>
      <c r="U49" s="217"/>
      <c r="V49" s="217"/>
    </row>
    <row r="50" spans="1:22" ht="12.75" customHeight="1" x14ac:dyDescent="0.2">
      <c r="A50" s="338"/>
      <c r="B50" s="339"/>
      <c r="C50" s="340"/>
      <c r="D50" s="341"/>
      <c r="F50" s="330"/>
      <c r="G50" s="190" t="s">
        <v>135</v>
      </c>
      <c r="H50" s="189"/>
      <c r="I50" s="189"/>
      <c r="J50" s="189"/>
      <c r="K50" s="189"/>
      <c r="L50" s="189"/>
      <c r="M50" s="189"/>
      <c r="N50" s="189"/>
      <c r="O50" s="72"/>
      <c r="P50" s="217"/>
      <c r="Q50" s="217"/>
      <c r="R50" s="217"/>
      <c r="S50" s="217"/>
      <c r="T50" s="217"/>
      <c r="U50" s="217"/>
      <c r="V50" s="217"/>
    </row>
    <row r="51" spans="1:22" ht="12.75" customHeight="1" x14ac:dyDescent="0.2">
      <c r="A51" s="338"/>
      <c r="B51" s="339"/>
      <c r="C51" s="340"/>
      <c r="D51" s="341"/>
      <c r="F51" s="327"/>
      <c r="G51" s="190" t="s">
        <v>134</v>
      </c>
      <c r="H51" s="189"/>
      <c r="I51" s="189"/>
      <c r="J51" s="189"/>
      <c r="K51" s="189"/>
      <c r="L51" s="189"/>
      <c r="M51" s="189"/>
      <c r="N51" s="189"/>
      <c r="O51" s="72"/>
      <c r="P51" s="269" t="s">
        <v>2</v>
      </c>
      <c r="Q51" s="269"/>
      <c r="R51" s="269"/>
      <c r="S51" s="269"/>
      <c r="T51" s="269"/>
      <c r="U51" s="269"/>
      <c r="V51" s="269"/>
    </row>
    <row r="52" spans="1:22" ht="12.75" customHeight="1" x14ac:dyDescent="0.2">
      <c r="A52" s="338"/>
      <c r="B52" s="339"/>
      <c r="C52" s="340"/>
      <c r="D52" s="341"/>
      <c r="F52" s="328"/>
      <c r="G52" s="195" t="s">
        <v>137</v>
      </c>
      <c r="H52" s="196"/>
      <c r="I52" s="196"/>
      <c r="J52" s="196"/>
      <c r="K52" s="196"/>
      <c r="L52" s="196"/>
      <c r="M52" s="196"/>
      <c r="N52" s="196"/>
      <c r="O52" s="72"/>
      <c r="P52" s="216"/>
      <c r="Q52" s="216"/>
      <c r="R52" s="216"/>
      <c r="S52" s="216"/>
      <c r="T52" s="216"/>
      <c r="U52" s="216"/>
      <c r="V52" s="216"/>
    </row>
    <row r="53" spans="1:22" ht="12.75" customHeight="1" x14ac:dyDescent="0.2">
      <c r="F53" s="329">
        <f>IF(F49=12,1,F49+1)</f>
        <v>5</v>
      </c>
      <c r="G53" s="193" t="s">
        <v>95</v>
      </c>
      <c r="H53" s="194"/>
      <c r="I53" s="194"/>
      <c r="J53" s="194"/>
      <c r="K53" s="194"/>
      <c r="L53" s="194"/>
      <c r="M53" s="194"/>
      <c r="N53" s="194"/>
      <c r="O53" s="72"/>
      <c r="P53" s="216"/>
      <c r="Q53" s="216"/>
      <c r="R53" s="216"/>
      <c r="S53" s="216"/>
      <c r="T53" s="216"/>
      <c r="U53" s="216"/>
      <c r="V53" s="216"/>
    </row>
    <row r="54" spans="1:22" ht="12.75" customHeight="1" x14ac:dyDescent="0.2">
      <c r="A54" s="337" t="s">
        <v>97</v>
      </c>
      <c r="B54" s="337"/>
      <c r="C54" s="331" t="s">
        <v>140</v>
      </c>
      <c r="D54" s="331"/>
      <c r="F54" s="335"/>
      <c r="G54" s="187" t="s">
        <v>134</v>
      </c>
      <c r="H54" s="188"/>
      <c r="I54" s="188"/>
      <c r="J54" s="188"/>
      <c r="K54" s="188"/>
      <c r="L54" s="188"/>
      <c r="M54" s="188"/>
      <c r="N54" s="188"/>
      <c r="O54" s="72"/>
      <c r="P54" s="189"/>
      <c r="Q54" s="189"/>
      <c r="R54" s="189"/>
      <c r="S54" s="189"/>
      <c r="T54" s="189"/>
      <c r="U54" s="189"/>
      <c r="V54" s="189"/>
    </row>
    <row r="55" spans="1:22" ht="12.75" customHeight="1" x14ac:dyDescent="0.2">
      <c r="A55" s="342"/>
      <c r="B55" s="343"/>
      <c r="C55" s="344"/>
      <c r="D55" s="345"/>
      <c r="F55" s="329">
        <f>IF(F53=12,1,F53+1)</f>
        <v>6</v>
      </c>
      <c r="G55" s="193" t="s">
        <v>95</v>
      </c>
      <c r="H55" s="194"/>
      <c r="I55" s="194"/>
      <c r="J55" s="194"/>
      <c r="K55" s="194"/>
      <c r="L55" s="194"/>
      <c r="M55" s="194"/>
      <c r="N55" s="194"/>
      <c r="O55" s="72"/>
      <c r="P55" s="189"/>
      <c r="Q55" s="189"/>
      <c r="R55" s="189"/>
      <c r="S55" s="189"/>
      <c r="T55" s="189"/>
      <c r="U55" s="189"/>
      <c r="V55" s="189"/>
    </row>
    <row r="56" spans="1:22" ht="12.75" customHeight="1" x14ac:dyDescent="0.2">
      <c r="A56" s="338"/>
      <c r="B56" s="339"/>
      <c r="C56" s="340"/>
      <c r="D56" s="341"/>
      <c r="F56" s="335"/>
      <c r="G56" s="187" t="s">
        <v>134</v>
      </c>
      <c r="H56" s="188"/>
      <c r="I56" s="188"/>
      <c r="J56" s="188"/>
      <c r="K56" s="188"/>
      <c r="L56" s="188"/>
      <c r="M56" s="188"/>
      <c r="N56" s="188"/>
      <c r="O56" s="72"/>
      <c r="P56" s="189"/>
      <c r="Q56" s="189"/>
      <c r="R56" s="189"/>
      <c r="S56" s="189"/>
      <c r="T56" s="189"/>
      <c r="U56" s="189"/>
      <c r="V56" s="189"/>
    </row>
    <row r="57" spans="1:22" ht="12.75" customHeight="1" x14ac:dyDescent="0.2">
      <c r="A57" s="338"/>
      <c r="B57" s="339"/>
      <c r="C57" s="340"/>
      <c r="D57" s="341"/>
      <c r="F57" s="329">
        <f>IF(F55=12,1,F55+1)</f>
        <v>7</v>
      </c>
      <c r="G57" s="193" t="s">
        <v>95</v>
      </c>
      <c r="H57" s="194"/>
      <c r="I57" s="194"/>
      <c r="J57" s="194"/>
      <c r="K57" s="194"/>
      <c r="L57" s="194"/>
      <c r="M57" s="194"/>
      <c r="N57" s="194"/>
      <c r="O57" s="72"/>
      <c r="P57" s="189"/>
      <c r="Q57" s="189"/>
      <c r="R57" s="189"/>
      <c r="S57" s="189"/>
      <c r="T57" s="189"/>
      <c r="U57" s="189"/>
      <c r="V57" s="189"/>
    </row>
    <row r="58" spans="1:22" ht="12.75" customHeight="1" x14ac:dyDescent="0.2">
      <c r="A58" s="338"/>
      <c r="B58" s="339"/>
      <c r="C58" s="340"/>
      <c r="D58" s="341"/>
      <c r="F58" s="335"/>
      <c r="G58" s="187" t="s">
        <v>134</v>
      </c>
      <c r="H58" s="188"/>
      <c r="I58" s="188"/>
      <c r="J58" s="188"/>
      <c r="K58" s="188"/>
      <c r="L58" s="188"/>
      <c r="M58" s="188"/>
      <c r="N58" s="188"/>
      <c r="O58" s="72"/>
      <c r="P58" s="189"/>
      <c r="Q58" s="189"/>
      <c r="R58" s="189"/>
      <c r="S58" s="189"/>
      <c r="T58" s="189"/>
      <c r="U58" s="189"/>
      <c r="V58" s="189"/>
    </row>
    <row r="59" spans="1:22" ht="12.75" customHeight="1" x14ac:dyDescent="0.2">
      <c r="A59" s="338"/>
      <c r="B59" s="339"/>
      <c r="C59" s="340"/>
      <c r="D59" s="341"/>
      <c r="F59" s="329">
        <f>IF(F57=12,1,F57+1)</f>
        <v>8</v>
      </c>
      <c r="G59" s="193" t="s">
        <v>95</v>
      </c>
      <c r="H59" s="194"/>
      <c r="I59" s="194"/>
      <c r="J59" s="194"/>
      <c r="K59" s="194"/>
      <c r="L59" s="194"/>
      <c r="M59" s="194"/>
      <c r="N59" s="194"/>
      <c r="O59" s="72"/>
      <c r="P59" s="189"/>
      <c r="Q59" s="189"/>
      <c r="R59" s="189"/>
      <c r="S59" s="189"/>
      <c r="T59" s="189"/>
      <c r="U59" s="189"/>
      <c r="V59" s="189"/>
    </row>
    <row r="60" spans="1:22" ht="12.75" customHeight="1" x14ac:dyDescent="0.2">
      <c r="A60" s="338"/>
      <c r="B60" s="339"/>
      <c r="C60" s="340"/>
      <c r="D60" s="341"/>
      <c r="F60" s="335"/>
      <c r="G60" s="187" t="s">
        <v>134</v>
      </c>
      <c r="H60" s="188"/>
      <c r="I60" s="188"/>
      <c r="J60" s="188"/>
      <c r="K60" s="188"/>
      <c r="L60" s="188"/>
      <c r="M60" s="188"/>
      <c r="N60" s="188"/>
      <c r="O60" s="72"/>
      <c r="P60" s="189"/>
      <c r="Q60" s="189"/>
      <c r="R60" s="189"/>
      <c r="S60" s="189"/>
      <c r="T60" s="189"/>
      <c r="U60" s="189"/>
      <c r="V60" s="189"/>
    </row>
    <row r="61" spans="1:22" ht="12.75" customHeight="1" x14ac:dyDescent="0.2">
      <c r="A61" s="338"/>
      <c r="B61" s="339"/>
      <c r="C61" s="340"/>
      <c r="D61" s="341"/>
      <c r="F61" s="329">
        <f>IF(F59=12,1,F59+1)</f>
        <v>9</v>
      </c>
      <c r="G61" s="193" t="s">
        <v>95</v>
      </c>
      <c r="H61" s="194"/>
      <c r="I61" s="194"/>
      <c r="J61" s="194"/>
      <c r="K61" s="194"/>
      <c r="L61" s="194"/>
      <c r="M61" s="194"/>
      <c r="N61" s="194"/>
      <c r="O61" s="72"/>
      <c r="P61" s="189"/>
      <c r="Q61" s="189"/>
      <c r="R61" s="189"/>
      <c r="S61" s="189"/>
      <c r="T61" s="189"/>
      <c r="U61" s="189"/>
      <c r="V61" s="189"/>
    </row>
    <row r="62" spans="1:22" ht="12.75" customHeight="1" x14ac:dyDescent="0.2">
      <c r="A62" s="338"/>
      <c r="B62" s="339"/>
      <c r="C62" s="340"/>
      <c r="D62" s="341"/>
      <c r="F62" s="335"/>
      <c r="G62" s="187" t="s">
        <v>134</v>
      </c>
      <c r="H62" s="188"/>
      <c r="I62" s="188"/>
      <c r="J62" s="188"/>
      <c r="K62" s="188"/>
      <c r="L62" s="188"/>
      <c r="M62" s="188"/>
      <c r="N62" s="188"/>
      <c r="O62" s="72"/>
      <c r="P62" s="189"/>
      <c r="Q62" s="189"/>
      <c r="R62" s="189"/>
      <c r="S62" s="189"/>
      <c r="T62" s="189"/>
      <c r="U62" s="189"/>
      <c r="V62" s="189"/>
    </row>
    <row r="63" spans="1:22" ht="12.75" customHeight="1" x14ac:dyDescent="0.2">
      <c r="A63" s="3"/>
      <c r="B63" s="3"/>
      <c r="C63" s="203"/>
      <c r="D63" s="203"/>
      <c r="P63" s="204"/>
      <c r="Q63" s="204"/>
      <c r="R63" s="204"/>
      <c r="S63" s="204"/>
      <c r="T63" s="204"/>
      <c r="U63" s="204"/>
      <c r="V63" s="204"/>
    </row>
    <row r="67" spans="1:22" ht="12.75" customHeight="1" x14ac:dyDescent="0.2">
      <c r="A67" s="321">
        <f>DAY(D67)</f>
        <v>15</v>
      </c>
      <c r="B67" s="321"/>
      <c r="C67" s="321"/>
      <c r="D67" s="323">
        <f>D4+1</f>
        <v>43146</v>
      </c>
      <c r="E67" s="323"/>
      <c r="F67" s="323"/>
      <c r="G67" s="323"/>
      <c r="H67" s="324">
        <f>DATE(YEAR($D$6),MONTH($D$6),1)</f>
        <v>43132</v>
      </c>
      <c r="I67" s="324"/>
      <c r="J67" s="324"/>
      <c r="K67" s="324"/>
      <c r="L67" s="324"/>
      <c r="M67" s="324"/>
      <c r="N67" s="324"/>
      <c r="O67" s="53"/>
      <c r="P67" s="324">
        <f>DATE(YEAR(H67+35),MONTH(H67+35),1)</f>
        <v>43160</v>
      </c>
      <c r="Q67" s="324"/>
      <c r="R67" s="324"/>
      <c r="S67" s="324"/>
      <c r="T67" s="324"/>
      <c r="U67" s="324"/>
      <c r="V67" s="324"/>
    </row>
    <row r="68" spans="1:22" ht="12.75" customHeight="1" x14ac:dyDescent="0.2">
      <c r="A68" s="321"/>
      <c r="B68" s="321"/>
      <c r="C68" s="321"/>
      <c r="D68" s="323"/>
      <c r="E68" s="323"/>
      <c r="F68" s="323"/>
      <c r="G68" s="323"/>
      <c r="H68" s="59" t="str">
        <f>CHOOSE(1+MOD($I$4+1-2,7),"Su","M","Tu","W","Th","F","Sa")</f>
        <v>Su</v>
      </c>
      <c r="I68" s="59" t="str">
        <f>CHOOSE(1+MOD($I$4+2-2,7),"Su","M","Tu","W","Th","F","Sa")</f>
        <v>M</v>
      </c>
      <c r="J68" s="59" t="str">
        <f>CHOOSE(1+MOD($I$4+3-2,7),"Su","M","Tu","W","Th","F","Sa")</f>
        <v>Tu</v>
      </c>
      <c r="K68" s="59" t="str">
        <f>CHOOSE(1+MOD($I$4+4-2,7),"Su","M","Tu","W","Th","F","Sa")</f>
        <v>W</v>
      </c>
      <c r="L68" s="59" t="str">
        <f>CHOOSE(1+MOD($I$4+5-2,7),"Su","M","Tu","W","Th","F","Sa")</f>
        <v>Th</v>
      </c>
      <c r="M68" s="59" t="str">
        <f>CHOOSE(1+MOD($I$4+6-2,7),"Su","M","Tu","W","Th","F","Sa")</f>
        <v>F</v>
      </c>
      <c r="N68" s="59" t="str">
        <f>CHOOSE(1+MOD($I$4+7-2,7),"Su","M","Tu","W","Th","F","Sa")</f>
        <v>Sa</v>
      </c>
      <c r="O68" s="60"/>
      <c r="P68" s="59" t="str">
        <f>CHOOSE(1+MOD($I$4+1-2,7),"Su","M","Tu","W","Th","F","Sa")</f>
        <v>Su</v>
      </c>
      <c r="Q68" s="59" t="str">
        <f>CHOOSE(1+MOD($I$4+2-2,7),"Su","M","Tu","W","Th","F","Sa")</f>
        <v>M</v>
      </c>
      <c r="R68" s="59" t="str">
        <f>CHOOSE(1+MOD($I$4+3-2,7),"Su","M","Tu","W","Th","F","Sa")</f>
        <v>Tu</v>
      </c>
      <c r="S68" s="59" t="str">
        <f>CHOOSE(1+MOD($I$4+4-2,7),"Su","M","Tu","W","Th","F","Sa")</f>
        <v>W</v>
      </c>
      <c r="T68" s="59" t="str">
        <f>CHOOSE(1+MOD($I$4+5-2,7),"Su","M","Tu","W","Th","F","Sa")</f>
        <v>Th</v>
      </c>
      <c r="U68" s="59" t="str">
        <f>CHOOSE(1+MOD($I$4+6-2,7),"Su","M","Tu","W","Th","F","Sa")</f>
        <v>F</v>
      </c>
      <c r="V68" s="59" t="str">
        <f>CHOOSE(1+MOD($I$4+7-2,7),"Su","M","Tu","W","Th","F","Sa")</f>
        <v>Sa</v>
      </c>
    </row>
    <row r="69" spans="1:22" ht="12.75" customHeight="1" x14ac:dyDescent="0.2">
      <c r="A69" s="321"/>
      <c r="B69" s="321"/>
      <c r="C69" s="321"/>
      <c r="D69" s="325" t="str">
        <f>INDEX({"Sunday","Monday","Tuesday","Wednesday","Thursday","Friday","Saturday"},WEEKDAY(D67))</f>
        <v>Thursday</v>
      </c>
      <c r="E69" s="325"/>
      <c r="F69" s="325"/>
      <c r="G69" s="184"/>
      <c r="H69" s="63" t="str">
        <f>IF(WEEKDAY(H67,1)=$I$4,H67,"")</f>
        <v/>
      </c>
      <c r="I69" s="63" t="str">
        <f>IF(H69="",IF(WEEKDAY(H67,1)=MOD($I$4,7)+1,H67,""),H69+1)</f>
        <v/>
      </c>
      <c r="J69" s="63" t="str">
        <f>IF(I69="",IF(WEEKDAY(H67,1)=MOD($I$4+1,7)+1,H67,""),I69+1)</f>
        <v/>
      </c>
      <c r="K69" s="63" t="str">
        <f>IF(J69="",IF(WEEKDAY(H67,1)=MOD($I$4+2,7)+1,H67,""),J69+1)</f>
        <v/>
      </c>
      <c r="L69" s="63">
        <f>IF(K69="",IF(WEEKDAY(H67,1)=MOD($I$4+3,7)+1,H67,""),K69+1)</f>
        <v>43132</v>
      </c>
      <c r="M69" s="63">
        <f>IF(L69="",IF(WEEKDAY(H67,1)=MOD($I$4+4,7)+1,H67,""),L69+1)</f>
        <v>43133</v>
      </c>
      <c r="N69" s="63">
        <f>IF(M69="",IF(WEEKDAY(H67,1)=MOD($I$4+5,7)+1,H67,""),M69+1)</f>
        <v>43134</v>
      </c>
      <c r="O69" s="64"/>
      <c r="P69" s="63" t="str">
        <f>IF(WEEKDAY(P67,1)=$I$4,P67,"")</f>
        <v/>
      </c>
      <c r="Q69" s="63" t="str">
        <f>IF(P69="",IF(WEEKDAY(P67,1)=MOD($I$4,7)+1,P67,""),P69+1)</f>
        <v/>
      </c>
      <c r="R69" s="63" t="str">
        <f>IF(Q69="",IF(WEEKDAY(P67,1)=MOD($I$4+1,7)+1,P67,""),Q69+1)</f>
        <v/>
      </c>
      <c r="S69" s="63" t="str">
        <f>IF(R69="",IF(WEEKDAY(P67,1)=MOD($I$4+2,7)+1,P67,""),R69+1)</f>
        <v/>
      </c>
      <c r="T69" s="63">
        <f>IF(S69="",IF(WEEKDAY(P67,1)=MOD($I$4+3,7)+1,P67,""),S69+1)</f>
        <v>43160</v>
      </c>
      <c r="U69" s="63">
        <f>IF(T69="",IF(WEEKDAY(P67,1)=MOD($I$4+4,7)+1,P67,""),T69+1)</f>
        <v>43161</v>
      </c>
      <c r="V69" s="63">
        <f>IF(U69="",IF(WEEKDAY(P67,1)=MOD($I$4+5,7)+1,P67,""),U69+1)</f>
        <v>43162</v>
      </c>
    </row>
    <row r="70" spans="1:22" ht="12.75" customHeight="1" x14ac:dyDescent="0.2">
      <c r="A70" s="322"/>
      <c r="B70" s="322"/>
      <c r="C70" s="322"/>
      <c r="D70" s="326"/>
      <c r="E70" s="326"/>
      <c r="F70" s="326"/>
      <c r="G70" s="184"/>
      <c r="H70" s="63">
        <f>IF(N69="","",IF(MONTH(N69+1)&lt;&gt;MONTH(N69),"",N69+1))</f>
        <v>43135</v>
      </c>
      <c r="I70" s="63">
        <f>IF(H70="","",IF(MONTH(H70+1)&lt;&gt;MONTH(H70),"",H70+1))</f>
        <v>43136</v>
      </c>
      <c r="J70" s="63">
        <f t="shared" ref="J70:K74" si="7">IF(I70="","",IF(MONTH(I70+1)&lt;&gt;MONTH(I70),"",I70+1))</f>
        <v>43137</v>
      </c>
      <c r="K70" s="63">
        <f>IF(J70="","",IF(MONTH(J70+1)&lt;&gt;MONTH(J70),"",J70+1))</f>
        <v>43138</v>
      </c>
      <c r="L70" s="63">
        <f t="shared" ref="L70:N74" si="8">IF(K70="","",IF(MONTH(K70+1)&lt;&gt;MONTH(K70),"",K70+1))</f>
        <v>43139</v>
      </c>
      <c r="M70" s="63">
        <f t="shared" si="8"/>
        <v>43140</v>
      </c>
      <c r="N70" s="63">
        <f t="shared" si="8"/>
        <v>43141</v>
      </c>
      <c r="O70" s="2"/>
      <c r="P70" s="63">
        <f>IF(V69="","",IF(MONTH(V69+1)&lt;&gt;MONTH(V69),"",V69+1))</f>
        <v>43163</v>
      </c>
      <c r="Q70" s="63">
        <f>IF(P70="","",IF(MONTH(P70+1)&lt;&gt;MONTH(P70),"",P70+1))</f>
        <v>43164</v>
      </c>
      <c r="R70" s="63">
        <f t="shared" ref="R70:S74" si="9">IF(Q70="","",IF(MONTH(Q70+1)&lt;&gt;MONTH(Q70),"",Q70+1))</f>
        <v>43165</v>
      </c>
      <c r="S70" s="63">
        <f>IF(R70="","",IF(MONTH(R70+1)&lt;&gt;MONTH(R70),"",R70+1))</f>
        <v>43166</v>
      </c>
      <c r="T70" s="63">
        <f t="shared" ref="T70:V74" si="10">IF(S70="","",IF(MONTH(S70+1)&lt;&gt;MONTH(S70),"",S70+1))</f>
        <v>43167</v>
      </c>
      <c r="U70" s="63">
        <f t="shared" si="10"/>
        <v>43168</v>
      </c>
      <c r="V70" s="63">
        <f t="shared" si="10"/>
        <v>43169</v>
      </c>
    </row>
    <row r="71" spans="1:22" ht="12.75" customHeight="1" x14ac:dyDescent="0.2">
      <c r="A71" s="66"/>
      <c r="E71" s="336" t="str">
        <f>"W"&amp;TEXT(1+INT((D67-DATE(YEAR(D67+4-WEEKDAY(D67+6)),1,5)+
WEEKDAY(DATE(YEAR(D67+4-WEEKDAY(D67+6)),1,3)))/7),"00")&amp;"-"&amp;WEEKDAY(D67,2)</f>
        <v>W07-4</v>
      </c>
      <c r="F71" s="336"/>
      <c r="H71" s="63">
        <f t="shared" ref="H71:H74" si="11">IF(N70="","",IF(MONTH(N70+1)&lt;&gt;MONTH(N70),"",N70+1))</f>
        <v>43142</v>
      </c>
      <c r="I71" s="63">
        <f t="shared" ref="I71:I74" si="12">IF(H71="","",IF(MONTH(H71+1)&lt;&gt;MONTH(H71),"",H71+1))</f>
        <v>43143</v>
      </c>
      <c r="J71" s="63">
        <f t="shared" si="7"/>
        <v>43144</v>
      </c>
      <c r="K71" s="63">
        <f t="shared" si="7"/>
        <v>43145</v>
      </c>
      <c r="L71" s="63">
        <f t="shared" si="8"/>
        <v>43146</v>
      </c>
      <c r="M71" s="63">
        <f t="shared" si="8"/>
        <v>43147</v>
      </c>
      <c r="N71" s="63">
        <f t="shared" si="8"/>
        <v>43148</v>
      </c>
      <c r="O71" s="2"/>
      <c r="P71" s="63">
        <f t="shared" ref="P71:P74" si="13">IF(V70="","",IF(MONTH(V70+1)&lt;&gt;MONTH(V70),"",V70+1))</f>
        <v>43170</v>
      </c>
      <c r="Q71" s="63">
        <f t="shared" ref="Q71:Q74" si="14">IF(P71="","",IF(MONTH(P71+1)&lt;&gt;MONTH(P71),"",P71+1))</f>
        <v>43171</v>
      </c>
      <c r="R71" s="63">
        <f t="shared" si="9"/>
        <v>43172</v>
      </c>
      <c r="S71" s="63">
        <f t="shared" si="9"/>
        <v>43173</v>
      </c>
      <c r="T71" s="63">
        <f t="shared" si="10"/>
        <v>43174</v>
      </c>
      <c r="U71" s="63">
        <f t="shared" si="10"/>
        <v>43175</v>
      </c>
      <c r="V71" s="63">
        <f t="shared" si="10"/>
        <v>43176</v>
      </c>
    </row>
    <row r="72" spans="1:22" x14ac:dyDescent="0.2">
      <c r="A72" s="66"/>
      <c r="H72" s="63">
        <f t="shared" si="11"/>
        <v>43149</v>
      </c>
      <c r="I72" s="63">
        <f t="shared" si="12"/>
        <v>43150</v>
      </c>
      <c r="J72" s="63">
        <f t="shared" si="7"/>
        <v>43151</v>
      </c>
      <c r="K72" s="63">
        <f t="shared" si="7"/>
        <v>43152</v>
      </c>
      <c r="L72" s="63">
        <f t="shared" si="8"/>
        <v>43153</v>
      </c>
      <c r="M72" s="63">
        <f t="shared" si="8"/>
        <v>43154</v>
      </c>
      <c r="N72" s="63">
        <f t="shared" si="8"/>
        <v>43155</v>
      </c>
      <c r="O72" s="2"/>
      <c r="P72" s="63">
        <f t="shared" si="13"/>
        <v>43177</v>
      </c>
      <c r="Q72" s="63">
        <f t="shared" si="14"/>
        <v>43178</v>
      </c>
      <c r="R72" s="63">
        <f t="shared" si="9"/>
        <v>43179</v>
      </c>
      <c r="S72" s="63">
        <f t="shared" si="9"/>
        <v>43180</v>
      </c>
      <c r="T72" s="63">
        <f t="shared" si="10"/>
        <v>43181</v>
      </c>
      <c r="U72" s="63">
        <f t="shared" si="10"/>
        <v>43182</v>
      </c>
      <c r="V72" s="63">
        <f t="shared" si="10"/>
        <v>43183</v>
      </c>
    </row>
    <row r="73" spans="1:22" x14ac:dyDescent="0.2">
      <c r="A73" s="66"/>
      <c r="H73" s="63">
        <f t="shared" si="11"/>
        <v>43156</v>
      </c>
      <c r="I73" s="63">
        <f t="shared" si="12"/>
        <v>43157</v>
      </c>
      <c r="J73" s="63">
        <f t="shared" si="7"/>
        <v>43158</v>
      </c>
      <c r="K73" s="63">
        <f t="shared" si="7"/>
        <v>43159</v>
      </c>
      <c r="L73" s="63" t="str">
        <f t="shared" si="8"/>
        <v/>
      </c>
      <c r="M73" s="63" t="str">
        <f t="shared" si="8"/>
        <v/>
      </c>
      <c r="N73" s="63" t="str">
        <f t="shared" si="8"/>
        <v/>
      </c>
      <c r="O73" s="2"/>
      <c r="P73" s="63">
        <f t="shared" si="13"/>
        <v>43184</v>
      </c>
      <c r="Q73" s="63">
        <f t="shared" si="14"/>
        <v>43185</v>
      </c>
      <c r="R73" s="63">
        <f t="shared" si="9"/>
        <v>43186</v>
      </c>
      <c r="S73" s="63">
        <f t="shared" si="9"/>
        <v>43187</v>
      </c>
      <c r="T73" s="63">
        <f t="shared" si="10"/>
        <v>43188</v>
      </c>
      <c r="U73" s="63">
        <f t="shared" si="10"/>
        <v>43189</v>
      </c>
      <c r="V73" s="63">
        <f t="shared" si="10"/>
        <v>43190</v>
      </c>
    </row>
    <row r="74" spans="1:22" x14ac:dyDescent="0.2">
      <c r="A74" s="66"/>
      <c r="H74" s="63" t="str">
        <f t="shared" si="11"/>
        <v/>
      </c>
      <c r="I74" s="63" t="str">
        <f t="shared" si="12"/>
        <v/>
      </c>
      <c r="J74" s="63" t="str">
        <f t="shared" si="7"/>
        <v/>
      </c>
      <c r="K74" s="63" t="str">
        <f t="shared" si="7"/>
        <v/>
      </c>
      <c r="L74" s="63" t="str">
        <f t="shared" si="8"/>
        <v/>
      </c>
      <c r="M74" s="63" t="str">
        <f t="shared" si="8"/>
        <v/>
      </c>
      <c r="N74" s="63" t="str">
        <f t="shared" si="8"/>
        <v/>
      </c>
      <c r="O74" s="2"/>
      <c r="P74" s="63" t="str">
        <f t="shared" si="13"/>
        <v/>
      </c>
      <c r="Q74" s="63" t="str">
        <f t="shared" si="14"/>
        <v/>
      </c>
      <c r="R74" s="63" t="str">
        <f t="shared" si="9"/>
        <v/>
      </c>
      <c r="S74" s="63" t="str">
        <f t="shared" si="9"/>
        <v/>
      </c>
      <c r="T74" s="63" t="str">
        <f t="shared" si="10"/>
        <v/>
      </c>
      <c r="U74" s="63" t="str">
        <f t="shared" si="10"/>
        <v/>
      </c>
      <c r="V74" s="63" t="str">
        <f t="shared" si="10"/>
        <v/>
      </c>
    </row>
    <row r="75" spans="1:22" ht="15" customHeight="1" x14ac:dyDescent="0.2">
      <c r="A75" s="320" t="s">
        <v>7</v>
      </c>
      <c r="B75" s="320"/>
      <c r="C75" s="320"/>
      <c r="D75" s="320"/>
      <c r="E75" s="2"/>
      <c r="F75" s="205"/>
      <c r="G75" s="205"/>
      <c r="H75" s="205" t="s">
        <v>107</v>
      </c>
      <c r="I75" s="205"/>
      <c r="J75" s="205"/>
      <c r="K75" s="205"/>
      <c r="L75" s="205"/>
      <c r="M75" s="205"/>
      <c r="N75" s="205"/>
      <c r="O75" s="67"/>
      <c r="P75" s="320" t="s">
        <v>5</v>
      </c>
      <c r="Q75" s="320"/>
      <c r="R75" s="320"/>
      <c r="S75" s="320"/>
      <c r="T75" s="320"/>
      <c r="U75" s="320"/>
      <c r="V75" s="320"/>
    </row>
    <row r="76" spans="1:22" ht="12.75" customHeight="1" x14ac:dyDescent="0.2">
      <c r="A76" s="334" t="str">
        <f>IFERROR(INDEX(events,MATCH(D67,events_1,0))," - ")</f>
        <v xml:space="preserve"> - </v>
      </c>
      <c r="B76" s="334"/>
      <c r="C76" s="334"/>
      <c r="D76" s="334"/>
      <c r="F76" s="330">
        <v>7</v>
      </c>
      <c r="G76" s="185" t="s">
        <v>95</v>
      </c>
      <c r="H76" s="186"/>
      <c r="I76" s="186"/>
      <c r="J76" s="186"/>
      <c r="K76" s="186"/>
      <c r="L76" s="186"/>
      <c r="M76" s="186"/>
      <c r="N76" s="186"/>
      <c r="O76" s="72"/>
      <c r="P76" s="236" t="s">
        <v>100</v>
      </c>
      <c r="Q76" s="229"/>
      <c r="R76" s="229"/>
      <c r="S76" s="229"/>
      <c r="T76" s="229"/>
      <c r="U76" s="229"/>
      <c r="V76" s="229"/>
    </row>
    <row r="77" spans="1:22" ht="12.75" customHeight="1" x14ac:dyDescent="0.2">
      <c r="A77" s="333" t="str">
        <f>IFERROR(INDEX(events,MATCH(D67,events_2,0))," - ")</f>
        <v xml:space="preserve"> - </v>
      </c>
      <c r="B77" s="333"/>
      <c r="C77" s="333"/>
      <c r="D77" s="333"/>
      <c r="F77" s="335"/>
      <c r="G77" s="187" t="s">
        <v>134</v>
      </c>
      <c r="H77" s="188"/>
      <c r="I77" s="188"/>
      <c r="J77" s="188"/>
      <c r="K77" s="188"/>
      <c r="L77" s="188"/>
      <c r="M77" s="188"/>
      <c r="N77" s="188"/>
      <c r="O77" s="72"/>
      <c r="P77" s="236" t="s">
        <v>100</v>
      </c>
      <c r="Q77" s="230"/>
      <c r="R77" s="230"/>
      <c r="S77" s="230"/>
      <c r="T77" s="230"/>
      <c r="U77" s="230"/>
      <c r="V77" s="230"/>
    </row>
    <row r="78" spans="1:22" ht="12.75" customHeight="1" x14ac:dyDescent="0.2">
      <c r="A78" s="333" t="str">
        <f>IFERROR(INDEX(events,MATCH(D67,events_3,0))," - ")</f>
        <v xml:space="preserve"> - </v>
      </c>
      <c r="B78" s="333"/>
      <c r="C78" s="333"/>
      <c r="D78" s="333"/>
      <c r="F78" s="330">
        <f>IF(F76=12,1,F76+1)</f>
        <v>8</v>
      </c>
      <c r="G78" s="185" t="s">
        <v>95</v>
      </c>
      <c r="H78" s="186"/>
      <c r="I78" s="186"/>
      <c r="J78" s="186"/>
      <c r="K78" s="186"/>
      <c r="L78" s="186"/>
      <c r="M78" s="186"/>
      <c r="N78" s="186"/>
      <c r="O78" s="72"/>
      <c r="P78" s="236" t="s">
        <v>100</v>
      </c>
      <c r="Q78" s="230"/>
      <c r="R78" s="230"/>
      <c r="S78" s="230"/>
      <c r="T78" s="230"/>
      <c r="U78" s="230"/>
      <c r="V78" s="230"/>
    </row>
    <row r="79" spans="1:22" ht="12.75" customHeight="1" x14ac:dyDescent="0.2">
      <c r="A79" s="333" t="str">
        <f>IFERROR(INDEX(events,MATCH(D67,events_4,0))," - ")</f>
        <v xml:space="preserve"> - </v>
      </c>
      <c r="B79" s="333"/>
      <c r="C79" s="333"/>
      <c r="D79" s="333"/>
      <c r="F79" s="330"/>
      <c r="G79" s="190" t="s">
        <v>135</v>
      </c>
      <c r="H79" s="189"/>
      <c r="I79" s="189"/>
      <c r="J79" s="189"/>
      <c r="K79" s="189"/>
      <c r="L79" s="189"/>
      <c r="M79" s="189"/>
      <c r="N79" s="189"/>
      <c r="O79" s="72"/>
      <c r="P79" s="223"/>
      <c r="Q79" s="223"/>
      <c r="R79" s="223"/>
      <c r="S79" s="223"/>
      <c r="T79" s="223"/>
      <c r="U79" s="223"/>
      <c r="V79" s="223"/>
    </row>
    <row r="80" spans="1:22" ht="12.75" customHeight="1" x14ac:dyDescent="0.2">
      <c r="A80" s="333" t="str">
        <f>IFERROR(INDEX(events,MATCH(D67,events_5,0))," - ")</f>
        <v xml:space="preserve"> - </v>
      </c>
      <c r="B80" s="333"/>
      <c r="C80" s="333"/>
      <c r="D80" s="333"/>
      <c r="F80" s="327"/>
      <c r="G80" s="190" t="s">
        <v>134</v>
      </c>
      <c r="H80" s="189"/>
      <c r="I80" s="189"/>
      <c r="J80" s="189"/>
      <c r="K80" s="189"/>
      <c r="L80" s="189"/>
      <c r="M80" s="189"/>
      <c r="N80" s="189"/>
      <c r="O80" s="72"/>
      <c r="P80" s="225" t="s">
        <v>3</v>
      </c>
      <c r="Q80" s="269" t="s">
        <v>4</v>
      </c>
      <c r="R80" s="269"/>
      <c r="S80" s="269"/>
      <c r="T80" s="269"/>
      <c r="U80" s="269"/>
      <c r="V80" s="269"/>
    </row>
    <row r="81" spans="1:22" ht="12.75" customHeight="1" x14ac:dyDescent="0.2">
      <c r="A81" s="333" t="str">
        <f>IFERROR(INDEX(events,MATCH(D67,events_6,0))," - ")</f>
        <v xml:space="preserve"> - </v>
      </c>
      <c r="B81" s="333"/>
      <c r="C81" s="333"/>
      <c r="D81" s="333"/>
      <c r="F81" s="327"/>
      <c r="G81" s="191" t="s">
        <v>137</v>
      </c>
      <c r="H81" s="192"/>
      <c r="I81" s="192"/>
      <c r="J81" s="192"/>
      <c r="K81" s="192"/>
      <c r="L81" s="192"/>
      <c r="M81" s="192"/>
      <c r="N81" s="192"/>
      <c r="O81" s="72"/>
      <c r="P81" s="226"/>
      <c r="Q81" s="227"/>
      <c r="R81" s="229"/>
      <c r="S81" s="229"/>
      <c r="T81" s="229"/>
      <c r="U81" s="229"/>
      <c r="V81" s="229"/>
    </row>
    <row r="82" spans="1:22" ht="12.75" customHeight="1" x14ac:dyDescent="0.2">
      <c r="A82" s="72"/>
      <c r="B82" s="72"/>
      <c r="C82" s="72"/>
      <c r="D82" s="72"/>
      <c r="F82" s="329">
        <f>IF(F78=12,1,F78+1)</f>
        <v>9</v>
      </c>
      <c r="G82" s="193" t="s">
        <v>95</v>
      </c>
      <c r="H82" s="194"/>
      <c r="I82" s="194"/>
      <c r="J82" s="194"/>
      <c r="K82" s="194"/>
      <c r="L82" s="194"/>
      <c r="M82" s="194"/>
      <c r="N82" s="194"/>
      <c r="O82" s="72"/>
      <c r="P82" s="226"/>
      <c r="Q82" s="227"/>
      <c r="R82" s="229"/>
      <c r="S82" s="229"/>
      <c r="T82" s="229"/>
      <c r="U82" s="229"/>
      <c r="V82" s="229"/>
    </row>
    <row r="83" spans="1:22" ht="12.75" customHeight="1" x14ac:dyDescent="0.2">
      <c r="A83" s="206" t="s">
        <v>3</v>
      </c>
      <c r="B83" s="207" t="s">
        <v>93</v>
      </c>
      <c r="C83" s="331" t="s">
        <v>94</v>
      </c>
      <c r="D83" s="331"/>
      <c r="F83" s="330"/>
      <c r="G83" s="190" t="s">
        <v>135</v>
      </c>
      <c r="H83" s="189"/>
      <c r="I83" s="189"/>
      <c r="J83" s="189"/>
      <c r="K83" s="189"/>
      <c r="L83" s="189"/>
      <c r="M83" s="189"/>
      <c r="N83" s="189"/>
      <c r="O83" s="72"/>
      <c r="P83" s="226"/>
      <c r="Q83" s="227"/>
      <c r="R83" s="229"/>
      <c r="S83" s="229"/>
      <c r="T83" s="229"/>
      <c r="U83" s="229"/>
      <c r="V83" s="229"/>
    </row>
    <row r="84" spans="1:22" ht="12.75" customHeight="1" x14ac:dyDescent="0.2">
      <c r="A84" s="197"/>
      <c r="B84" s="198"/>
      <c r="C84" s="199"/>
      <c r="D84" s="200"/>
      <c r="F84" s="327"/>
      <c r="G84" s="190" t="s">
        <v>134</v>
      </c>
      <c r="H84" s="189"/>
      <c r="I84" s="189"/>
      <c r="J84" s="189"/>
      <c r="K84" s="189"/>
      <c r="L84" s="189"/>
      <c r="M84" s="189"/>
      <c r="N84" s="189"/>
      <c r="O84" s="72"/>
      <c r="P84" s="226"/>
      <c r="Q84" s="227"/>
      <c r="R84" s="229"/>
      <c r="S84" s="229"/>
      <c r="T84" s="229"/>
      <c r="U84" s="229"/>
      <c r="V84" s="229"/>
    </row>
    <row r="85" spans="1:22" ht="12.75" customHeight="1" x14ac:dyDescent="0.2">
      <c r="A85" s="197"/>
      <c r="B85" s="198"/>
      <c r="C85" s="201"/>
      <c r="D85" s="202"/>
      <c r="F85" s="328"/>
      <c r="G85" s="195" t="s">
        <v>137</v>
      </c>
      <c r="H85" s="196"/>
      <c r="I85" s="196"/>
      <c r="J85" s="196"/>
      <c r="K85" s="196"/>
      <c r="L85" s="196"/>
      <c r="M85" s="196"/>
      <c r="N85" s="196"/>
      <c r="O85" s="72"/>
      <c r="P85" s="226"/>
      <c r="Q85" s="227"/>
      <c r="R85" s="229"/>
      <c r="S85" s="229"/>
      <c r="T85" s="229"/>
      <c r="U85" s="229"/>
      <c r="V85" s="229"/>
    </row>
    <row r="86" spans="1:22" ht="12.75" customHeight="1" x14ac:dyDescent="0.2">
      <c r="A86" s="197"/>
      <c r="B86" s="198"/>
      <c r="C86" s="201"/>
      <c r="D86" s="202"/>
      <c r="F86" s="329">
        <f>IF(F82=12,1,F82+1)</f>
        <v>10</v>
      </c>
      <c r="G86" s="193" t="s">
        <v>95</v>
      </c>
      <c r="H86" s="194"/>
      <c r="I86" s="194"/>
      <c r="J86" s="194"/>
      <c r="K86" s="194"/>
      <c r="L86" s="194"/>
      <c r="M86" s="194"/>
      <c r="N86" s="194"/>
      <c r="O86" s="72"/>
      <c r="P86" s="226"/>
      <c r="Q86" s="227"/>
      <c r="R86" s="229"/>
      <c r="S86" s="229"/>
      <c r="T86" s="229"/>
      <c r="U86" s="229"/>
      <c r="V86" s="229"/>
    </row>
    <row r="87" spans="1:22" ht="12.75" customHeight="1" x14ac:dyDescent="0.2">
      <c r="A87" s="197"/>
      <c r="B87" s="198"/>
      <c r="C87" s="201"/>
      <c r="D87" s="202"/>
      <c r="F87" s="330"/>
      <c r="G87" s="190" t="s">
        <v>135</v>
      </c>
      <c r="H87" s="189"/>
      <c r="I87" s="189"/>
      <c r="J87" s="189"/>
      <c r="K87" s="189"/>
      <c r="L87" s="189"/>
      <c r="M87" s="189"/>
      <c r="N87" s="189"/>
      <c r="O87" s="72"/>
      <c r="P87" s="226"/>
      <c r="Q87" s="227"/>
      <c r="R87" s="229"/>
      <c r="S87" s="229"/>
      <c r="T87" s="229"/>
      <c r="U87" s="229"/>
      <c r="V87" s="229"/>
    </row>
    <row r="88" spans="1:22" ht="12.75" customHeight="1" x14ac:dyDescent="0.2">
      <c r="A88" s="197"/>
      <c r="B88" s="198"/>
      <c r="C88" s="201"/>
      <c r="D88" s="202"/>
      <c r="F88" s="327"/>
      <c r="G88" s="190" t="s">
        <v>134</v>
      </c>
      <c r="H88" s="189"/>
      <c r="I88" s="189"/>
      <c r="J88" s="189"/>
      <c r="K88" s="189"/>
      <c r="L88" s="189"/>
      <c r="M88" s="189"/>
      <c r="N88" s="189"/>
      <c r="O88" s="72"/>
      <c r="P88" s="231"/>
      <c r="Q88" s="231"/>
      <c r="R88" s="231"/>
      <c r="S88" s="231"/>
      <c r="T88" s="231"/>
      <c r="U88" s="231"/>
      <c r="V88" s="231"/>
    </row>
    <row r="89" spans="1:22" ht="12.75" customHeight="1" x14ac:dyDescent="0.2">
      <c r="A89" s="197"/>
      <c r="B89" s="198"/>
      <c r="C89" s="201"/>
      <c r="D89" s="202"/>
      <c r="F89" s="328"/>
      <c r="G89" s="195" t="s">
        <v>137</v>
      </c>
      <c r="H89" s="196"/>
      <c r="I89" s="196"/>
      <c r="J89" s="196"/>
      <c r="K89" s="196"/>
      <c r="L89" s="196"/>
      <c r="M89" s="196"/>
      <c r="N89" s="196"/>
      <c r="O89" s="72"/>
      <c r="P89" s="269" t="s">
        <v>96</v>
      </c>
      <c r="Q89" s="269"/>
      <c r="R89" s="269"/>
      <c r="S89" s="269"/>
      <c r="T89" s="269"/>
      <c r="U89" s="269"/>
      <c r="V89" s="269"/>
    </row>
    <row r="90" spans="1:22" ht="12.75" customHeight="1" x14ac:dyDescent="0.2">
      <c r="A90" s="197"/>
      <c r="B90" s="198"/>
      <c r="C90" s="201"/>
      <c r="D90" s="202"/>
      <c r="F90" s="329">
        <f>IF(F86=12,1,F86+1)</f>
        <v>11</v>
      </c>
      <c r="G90" s="193" t="s">
        <v>95</v>
      </c>
      <c r="H90" s="194"/>
      <c r="I90" s="194"/>
      <c r="J90" s="194"/>
      <c r="K90" s="194"/>
      <c r="L90" s="194"/>
      <c r="M90" s="194"/>
      <c r="N90" s="194"/>
      <c r="O90" s="72"/>
      <c r="P90" s="233"/>
      <c r="Q90" s="233"/>
      <c r="R90" s="233"/>
      <c r="S90" s="233"/>
      <c r="T90" s="233"/>
      <c r="U90" s="233"/>
      <c r="V90" s="233"/>
    </row>
    <row r="91" spans="1:22" ht="12.75" customHeight="1" x14ac:dyDescent="0.2">
      <c r="A91" s="197"/>
      <c r="B91" s="198"/>
      <c r="C91" s="201"/>
      <c r="D91" s="202"/>
      <c r="F91" s="330"/>
      <c r="G91" s="190" t="s">
        <v>135</v>
      </c>
      <c r="H91" s="189"/>
      <c r="I91" s="189"/>
      <c r="J91" s="189"/>
      <c r="K91" s="189"/>
      <c r="L91" s="189"/>
      <c r="M91" s="189"/>
      <c r="N91" s="189"/>
      <c r="O91" s="72"/>
      <c r="P91" s="228"/>
      <c r="Q91" s="228"/>
      <c r="R91" s="228"/>
      <c r="S91" s="228"/>
      <c r="T91" s="228"/>
      <c r="U91" s="228"/>
      <c r="V91" s="228"/>
    </row>
    <row r="92" spans="1:22" ht="12.75" customHeight="1" x14ac:dyDescent="0.2">
      <c r="A92" s="197"/>
      <c r="B92" s="198"/>
      <c r="C92" s="201"/>
      <c r="D92" s="202"/>
      <c r="F92" s="327"/>
      <c r="G92" s="190" t="s">
        <v>134</v>
      </c>
      <c r="H92" s="189"/>
      <c r="I92" s="189"/>
      <c r="J92" s="189"/>
      <c r="K92" s="189"/>
      <c r="L92" s="189"/>
      <c r="M92" s="189"/>
      <c r="N92" s="189"/>
      <c r="O92" s="72"/>
      <c r="P92" s="269" t="s">
        <v>98</v>
      </c>
      <c r="Q92" s="269"/>
      <c r="R92" s="269"/>
      <c r="S92" s="269"/>
      <c r="T92" s="269"/>
      <c r="U92" s="269"/>
      <c r="V92" s="269"/>
    </row>
    <row r="93" spans="1:22" ht="12.75" customHeight="1" x14ac:dyDescent="0.2">
      <c r="A93" s="197"/>
      <c r="B93" s="198"/>
      <c r="C93" s="201"/>
      <c r="D93" s="202"/>
      <c r="F93" s="328"/>
      <c r="G93" s="195" t="s">
        <v>137</v>
      </c>
      <c r="H93" s="196"/>
      <c r="I93" s="196"/>
      <c r="J93" s="196"/>
      <c r="K93" s="196"/>
      <c r="L93" s="196"/>
      <c r="M93" s="196"/>
      <c r="N93" s="196"/>
      <c r="O93" s="72"/>
      <c r="P93" s="229"/>
      <c r="Q93" s="229"/>
      <c r="R93" s="229"/>
      <c r="S93" s="229"/>
      <c r="T93" s="229"/>
      <c r="U93" s="229"/>
      <c r="V93" s="229"/>
    </row>
    <row r="94" spans="1:22" ht="12.75" customHeight="1" x14ac:dyDescent="0.2">
      <c r="A94" s="197"/>
      <c r="B94" s="198"/>
      <c r="C94" s="201"/>
      <c r="D94" s="202"/>
      <c r="F94" s="329">
        <f>IF(F90=12,1,F90+1)</f>
        <v>12</v>
      </c>
      <c r="G94" s="193" t="s">
        <v>95</v>
      </c>
      <c r="H94" s="194"/>
      <c r="I94" s="194"/>
      <c r="J94" s="194"/>
      <c r="K94" s="194"/>
      <c r="L94" s="194"/>
      <c r="M94" s="194"/>
      <c r="N94" s="194"/>
      <c r="O94" s="72"/>
      <c r="P94" s="230"/>
      <c r="Q94" s="230"/>
      <c r="R94" s="230"/>
      <c r="S94" s="230"/>
      <c r="T94" s="230"/>
      <c r="U94" s="230"/>
      <c r="V94" s="230"/>
    </row>
    <row r="95" spans="1:22" ht="12.75" customHeight="1" x14ac:dyDescent="0.2">
      <c r="A95" s="197"/>
      <c r="B95" s="198"/>
      <c r="C95" s="201"/>
      <c r="D95" s="202"/>
      <c r="F95" s="330"/>
      <c r="G95" s="190" t="s">
        <v>135</v>
      </c>
      <c r="H95" s="189"/>
      <c r="I95" s="189"/>
      <c r="J95" s="189"/>
      <c r="K95" s="189"/>
      <c r="L95" s="189"/>
      <c r="M95" s="189"/>
      <c r="N95" s="189"/>
      <c r="O95" s="72"/>
      <c r="P95" s="230"/>
      <c r="Q95" s="230"/>
      <c r="R95" s="230"/>
      <c r="S95" s="230"/>
      <c r="T95" s="230"/>
      <c r="U95" s="230"/>
      <c r="V95" s="230"/>
    </row>
    <row r="96" spans="1:22" ht="12.75" customHeight="1" x14ac:dyDescent="0.2">
      <c r="A96" s="197"/>
      <c r="B96" s="198"/>
      <c r="C96" s="201"/>
      <c r="D96" s="202"/>
      <c r="F96" s="327"/>
      <c r="G96" s="190" t="s">
        <v>134</v>
      </c>
      <c r="H96" s="189"/>
      <c r="I96" s="189"/>
      <c r="J96" s="189"/>
      <c r="K96" s="189"/>
      <c r="L96" s="189"/>
      <c r="M96" s="189"/>
      <c r="N96" s="189"/>
      <c r="O96" s="72"/>
      <c r="P96" s="230"/>
      <c r="Q96" s="230"/>
      <c r="R96" s="230"/>
      <c r="S96" s="230"/>
      <c r="T96" s="230"/>
      <c r="U96" s="230"/>
      <c r="V96" s="230"/>
    </row>
    <row r="97" spans="1:22" ht="12.75" customHeight="1" x14ac:dyDescent="0.2">
      <c r="A97" s="72"/>
      <c r="B97" s="72"/>
      <c r="C97" s="72"/>
      <c r="D97" s="72"/>
      <c r="F97" s="328"/>
      <c r="G97" s="195" t="s">
        <v>137</v>
      </c>
      <c r="H97" s="196"/>
      <c r="I97" s="196"/>
      <c r="J97" s="196"/>
      <c r="K97" s="196"/>
      <c r="L97" s="196"/>
      <c r="M97" s="196"/>
      <c r="N97" s="196"/>
      <c r="O97" s="72"/>
      <c r="P97" s="230"/>
      <c r="Q97" s="230"/>
      <c r="R97" s="230"/>
      <c r="S97" s="230"/>
      <c r="T97" s="230"/>
      <c r="U97" s="230"/>
      <c r="V97" s="230"/>
    </row>
    <row r="98" spans="1:22" ht="12.75" customHeight="1" x14ac:dyDescent="0.2">
      <c r="A98" s="206" t="s">
        <v>3</v>
      </c>
      <c r="B98" s="207" t="s">
        <v>106</v>
      </c>
      <c r="C98" s="331" t="s">
        <v>105</v>
      </c>
      <c r="D98" s="331"/>
      <c r="F98" s="329">
        <f>IF(F94=12,1,F94+1)</f>
        <v>1</v>
      </c>
      <c r="G98" s="193" t="s">
        <v>95</v>
      </c>
      <c r="H98" s="194"/>
      <c r="I98" s="194"/>
      <c r="J98" s="194"/>
      <c r="K98" s="194"/>
      <c r="L98" s="194"/>
      <c r="M98" s="194"/>
      <c r="N98" s="194"/>
      <c r="O98" s="72"/>
      <c r="P98" s="231"/>
      <c r="Q98" s="231"/>
      <c r="R98" s="231"/>
      <c r="S98" s="231"/>
      <c r="T98" s="231"/>
      <c r="U98" s="231"/>
      <c r="V98" s="231"/>
    </row>
    <row r="99" spans="1:22" ht="12.75" customHeight="1" x14ac:dyDescent="0.2">
      <c r="A99" s="197"/>
      <c r="B99" s="198"/>
      <c r="C99" s="199"/>
      <c r="D99" s="200"/>
      <c r="F99" s="330"/>
      <c r="G99" s="190" t="s">
        <v>135</v>
      </c>
      <c r="H99" s="189"/>
      <c r="I99" s="189"/>
      <c r="J99" s="189"/>
      <c r="K99" s="189"/>
      <c r="L99" s="189"/>
      <c r="M99" s="189"/>
      <c r="N99" s="189"/>
      <c r="O99" s="72"/>
      <c r="P99" s="269" t="s">
        <v>99</v>
      </c>
      <c r="Q99" s="269"/>
      <c r="R99" s="269"/>
      <c r="S99" s="269"/>
      <c r="T99" s="269"/>
      <c r="U99" s="269"/>
      <c r="V99" s="269"/>
    </row>
    <row r="100" spans="1:22" ht="12.75" customHeight="1" x14ac:dyDescent="0.2">
      <c r="A100" s="197"/>
      <c r="B100" s="198"/>
      <c r="C100" s="201"/>
      <c r="D100" s="202"/>
      <c r="F100" s="327"/>
      <c r="G100" s="190" t="s">
        <v>134</v>
      </c>
      <c r="H100" s="189"/>
      <c r="I100" s="189"/>
      <c r="J100" s="189"/>
      <c r="K100" s="189"/>
      <c r="L100" s="189"/>
      <c r="M100" s="189"/>
      <c r="N100" s="189"/>
      <c r="O100" s="72"/>
      <c r="P100" s="232" t="s">
        <v>109</v>
      </c>
      <c r="Q100" s="229"/>
      <c r="R100" s="229"/>
      <c r="S100" s="229"/>
      <c r="T100" s="229"/>
      <c r="U100" s="229"/>
      <c r="V100" s="229"/>
    </row>
    <row r="101" spans="1:22" ht="12.75" customHeight="1" x14ac:dyDescent="0.2">
      <c r="A101" s="197"/>
      <c r="B101" s="198"/>
      <c r="C101" s="201"/>
      <c r="D101" s="202"/>
      <c r="F101" s="328"/>
      <c r="G101" s="195" t="s">
        <v>137</v>
      </c>
      <c r="H101" s="196"/>
      <c r="I101" s="196"/>
      <c r="J101" s="196"/>
      <c r="K101" s="196"/>
      <c r="L101" s="196"/>
      <c r="M101" s="196"/>
      <c r="N101" s="196"/>
      <c r="O101" s="72"/>
      <c r="P101" s="231"/>
      <c r="Q101" s="231"/>
      <c r="R101" s="231"/>
      <c r="S101" s="231"/>
      <c r="T101" s="231"/>
      <c r="U101" s="231"/>
      <c r="V101" s="231"/>
    </row>
    <row r="102" spans="1:22" ht="12.75" customHeight="1" x14ac:dyDescent="0.2">
      <c r="A102" s="197"/>
      <c r="B102" s="198"/>
      <c r="C102" s="201"/>
      <c r="D102" s="202"/>
      <c r="F102" s="329">
        <f>IF(F98=12,1,F98+1)</f>
        <v>2</v>
      </c>
      <c r="G102" s="193" t="s">
        <v>95</v>
      </c>
      <c r="H102" s="194"/>
      <c r="I102" s="194"/>
      <c r="J102" s="194"/>
      <c r="K102" s="194"/>
      <c r="L102" s="194"/>
      <c r="M102" s="194"/>
      <c r="N102" s="194"/>
      <c r="O102" s="72"/>
      <c r="P102" s="230"/>
      <c r="Q102" s="230"/>
      <c r="R102" s="230"/>
      <c r="S102" s="230"/>
      <c r="T102" s="230"/>
      <c r="U102" s="230"/>
      <c r="V102" s="230"/>
    </row>
    <row r="103" spans="1:22" ht="12.75" customHeight="1" x14ac:dyDescent="0.2">
      <c r="A103" s="197"/>
      <c r="B103" s="198"/>
      <c r="C103" s="201"/>
      <c r="D103" s="202"/>
      <c r="F103" s="330"/>
      <c r="G103" s="190" t="s">
        <v>135</v>
      </c>
      <c r="H103" s="189"/>
      <c r="I103" s="189"/>
      <c r="J103" s="189"/>
      <c r="K103" s="189"/>
      <c r="L103" s="189"/>
      <c r="M103" s="189"/>
      <c r="N103" s="189"/>
      <c r="O103" s="72"/>
      <c r="P103" s="234" t="s">
        <v>110</v>
      </c>
      <c r="Q103" s="235"/>
      <c r="R103" s="235"/>
      <c r="S103" s="235"/>
      <c r="T103" s="235"/>
      <c r="U103" s="235"/>
      <c r="V103" s="235"/>
    </row>
    <row r="104" spans="1:22" ht="12.75" customHeight="1" x14ac:dyDescent="0.2">
      <c r="A104" s="197"/>
      <c r="B104" s="198"/>
      <c r="C104" s="201"/>
      <c r="D104" s="202"/>
      <c r="F104" s="327"/>
      <c r="G104" s="190" t="s">
        <v>134</v>
      </c>
      <c r="H104" s="189"/>
      <c r="I104" s="189"/>
      <c r="J104" s="189"/>
      <c r="K104" s="189"/>
      <c r="L104" s="189"/>
      <c r="M104" s="189"/>
      <c r="N104" s="189"/>
      <c r="O104" s="72"/>
      <c r="P104" s="230"/>
      <c r="Q104" s="230"/>
      <c r="R104" s="230"/>
      <c r="S104" s="230"/>
      <c r="T104" s="230"/>
      <c r="U104" s="230"/>
      <c r="V104" s="230"/>
    </row>
    <row r="105" spans="1:22" ht="12.75" customHeight="1" x14ac:dyDescent="0.2">
      <c r="A105" s="197"/>
      <c r="B105" s="198"/>
      <c r="C105" s="201"/>
      <c r="D105" s="202"/>
      <c r="F105" s="328"/>
      <c r="G105" s="195" t="s">
        <v>137</v>
      </c>
      <c r="H105" s="196"/>
      <c r="I105" s="196"/>
      <c r="J105" s="196"/>
      <c r="K105" s="196"/>
      <c r="L105" s="196"/>
      <c r="M105" s="196"/>
      <c r="N105" s="196"/>
      <c r="O105" s="72"/>
      <c r="P105" s="230"/>
      <c r="Q105" s="230"/>
      <c r="R105" s="230"/>
      <c r="S105" s="230"/>
      <c r="T105" s="230"/>
      <c r="U105" s="230"/>
      <c r="V105" s="230"/>
    </row>
    <row r="106" spans="1:22" ht="12.75" customHeight="1" x14ac:dyDescent="0.2">
      <c r="F106" s="329">
        <f>IF(F102=12,1,F102+1)</f>
        <v>3</v>
      </c>
      <c r="G106" s="193" t="s">
        <v>95</v>
      </c>
      <c r="H106" s="194"/>
      <c r="I106" s="194"/>
      <c r="J106" s="194"/>
      <c r="K106" s="194"/>
      <c r="L106" s="194"/>
      <c r="M106" s="194"/>
      <c r="N106" s="194"/>
      <c r="O106" s="72"/>
      <c r="P106" s="234" t="s">
        <v>111</v>
      </c>
      <c r="Q106" s="235"/>
      <c r="R106" s="235"/>
      <c r="S106" s="235"/>
      <c r="T106" s="235"/>
      <c r="U106" s="235"/>
      <c r="V106" s="235"/>
    </row>
    <row r="107" spans="1:22" ht="12.75" customHeight="1" x14ac:dyDescent="0.2">
      <c r="A107" s="337" t="s">
        <v>138</v>
      </c>
      <c r="B107" s="337"/>
      <c r="C107" s="331" t="s">
        <v>139</v>
      </c>
      <c r="D107" s="331"/>
      <c r="F107" s="330"/>
      <c r="G107" s="190" t="s">
        <v>135</v>
      </c>
      <c r="H107" s="189"/>
      <c r="I107" s="189"/>
      <c r="J107" s="189"/>
      <c r="K107" s="189"/>
      <c r="L107" s="189"/>
      <c r="M107" s="189"/>
      <c r="N107" s="189"/>
      <c r="O107" s="72"/>
      <c r="P107" s="230"/>
      <c r="Q107" s="230"/>
      <c r="R107" s="230"/>
      <c r="S107" s="230"/>
      <c r="T107" s="230"/>
      <c r="U107" s="230"/>
      <c r="V107" s="230"/>
    </row>
    <row r="108" spans="1:22" ht="12.75" customHeight="1" x14ac:dyDescent="0.2">
      <c r="A108" s="342"/>
      <c r="B108" s="343"/>
      <c r="C108" s="344"/>
      <c r="D108" s="345"/>
      <c r="F108" s="327"/>
      <c r="G108" s="190" t="s">
        <v>134</v>
      </c>
      <c r="H108" s="189"/>
      <c r="I108" s="189"/>
      <c r="J108" s="189"/>
      <c r="K108" s="189"/>
      <c r="L108" s="189"/>
      <c r="M108" s="189"/>
      <c r="N108" s="189"/>
      <c r="O108" s="72"/>
      <c r="P108" s="230"/>
      <c r="Q108" s="230"/>
      <c r="R108" s="230"/>
      <c r="S108" s="230"/>
      <c r="T108" s="230"/>
      <c r="U108" s="230"/>
      <c r="V108" s="230"/>
    </row>
    <row r="109" spans="1:22" ht="12.75" customHeight="1" x14ac:dyDescent="0.2">
      <c r="A109" s="338"/>
      <c r="B109" s="339"/>
      <c r="C109" s="340"/>
      <c r="D109" s="341"/>
      <c r="F109" s="328"/>
      <c r="G109" s="195" t="s">
        <v>137</v>
      </c>
      <c r="H109" s="196"/>
      <c r="I109" s="196"/>
      <c r="J109" s="196"/>
      <c r="K109" s="196"/>
      <c r="L109" s="196"/>
      <c r="M109" s="196"/>
      <c r="N109" s="196"/>
      <c r="O109" s="72"/>
      <c r="P109" s="230"/>
      <c r="Q109" s="230"/>
      <c r="R109" s="230"/>
      <c r="S109" s="230"/>
      <c r="T109" s="230"/>
      <c r="U109" s="230"/>
      <c r="V109" s="230"/>
    </row>
    <row r="110" spans="1:22" ht="12.75" customHeight="1" x14ac:dyDescent="0.2">
      <c r="A110" s="338"/>
      <c r="B110" s="339"/>
      <c r="C110" s="340"/>
      <c r="D110" s="341"/>
      <c r="F110" s="329">
        <f>IF(F106=12,1,F106+1)</f>
        <v>4</v>
      </c>
      <c r="G110" s="193" t="s">
        <v>95</v>
      </c>
      <c r="H110" s="194"/>
      <c r="I110" s="194"/>
      <c r="J110" s="194"/>
      <c r="K110" s="194"/>
      <c r="L110" s="194"/>
      <c r="M110" s="194"/>
      <c r="N110" s="194"/>
      <c r="O110" s="72"/>
      <c r="P110" s="231"/>
      <c r="Q110" s="231"/>
      <c r="R110" s="231"/>
      <c r="S110" s="231"/>
      <c r="T110" s="231"/>
      <c r="U110" s="231"/>
      <c r="V110" s="231"/>
    </row>
    <row r="111" spans="1:22" ht="12.75" customHeight="1" x14ac:dyDescent="0.2">
      <c r="A111" s="338"/>
      <c r="B111" s="339"/>
      <c r="C111" s="340"/>
      <c r="D111" s="341"/>
      <c r="F111" s="330"/>
      <c r="G111" s="190" t="s">
        <v>135</v>
      </c>
      <c r="H111" s="189"/>
      <c r="I111" s="189"/>
      <c r="J111" s="189"/>
      <c r="K111" s="189"/>
      <c r="L111" s="189"/>
      <c r="M111" s="189"/>
      <c r="N111" s="189"/>
      <c r="O111" s="72"/>
      <c r="P111" s="231"/>
      <c r="Q111" s="231"/>
      <c r="R111" s="231"/>
      <c r="S111" s="231"/>
      <c r="T111" s="231"/>
      <c r="U111" s="231"/>
      <c r="V111" s="231"/>
    </row>
    <row r="112" spans="1:22" ht="12.75" customHeight="1" x14ac:dyDescent="0.2">
      <c r="A112" s="338"/>
      <c r="B112" s="339"/>
      <c r="C112" s="340"/>
      <c r="D112" s="341"/>
      <c r="F112" s="327"/>
      <c r="G112" s="190" t="s">
        <v>134</v>
      </c>
      <c r="H112" s="189"/>
      <c r="I112" s="189"/>
      <c r="J112" s="189"/>
      <c r="K112" s="189"/>
      <c r="L112" s="189"/>
      <c r="M112" s="189"/>
      <c r="N112" s="189"/>
      <c r="O112" s="72"/>
      <c r="P112" s="269" t="s">
        <v>2</v>
      </c>
      <c r="Q112" s="269"/>
      <c r="R112" s="269"/>
      <c r="S112" s="269"/>
      <c r="T112" s="269"/>
      <c r="U112" s="269"/>
      <c r="V112" s="269"/>
    </row>
    <row r="113" spans="1:22" ht="12.75" customHeight="1" x14ac:dyDescent="0.2">
      <c r="A113" s="338"/>
      <c r="B113" s="339"/>
      <c r="C113" s="340"/>
      <c r="D113" s="341"/>
      <c r="F113" s="328"/>
      <c r="G113" s="195" t="s">
        <v>137</v>
      </c>
      <c r="H113" s="196"/>
      <c r="I113" s="196"/>
      <c r="J113" s="196"/>
      <c r="K113" s="196"/>
      <c r="L113" s="196"/>
      <c r="M113" s="196"/>
      <c r="N113" s="196"/>
      <c r="O113" s="72"/>
      <c r="P113" s="230"/>
      <c r="Q113" s="230"/>
      <c r="R113" s="230"/>
      <c r="S113" s="230"/>
      <c r="T113" s="230"/>
      <c r="U113" s="230"/>
      <c r="V113" s="230"/>
    </row>
    <row r="114" spans="1:22" ht="12.75" customHeight="1" x14ac:dyDescent="0.2">
      <c r="F114" s="329">
        <f>IF(F110=12,1,F110+1)</f>
        <v>5</v>
      </c>
      <c r="G114" s="193" t="s">
        <v>95</v>
      </c>
      <c r="H114" s="194"/>
      <c r="I114" s="194"/>
      <c r="J114" s="194"/>
      <c r="K114" s="194"/>
      <c r="L114" s="194"/>
      <c r="M114" s="194"/>
      <c r="N114" s="194"/>
      <c r="O114" s="72"/>
      <c r="P114" s="230"/>
      <c r="Q114" s="230"/>
      <c r="R114" s="230"/>
      <c r="S114" s="230"/>
      <c r="T114" s="230"/>
      <c r="U114" s="230"/>
      <c r="V114" s="230"/>
    </row>
    <row r="115" spans="1:22" ht="12.75" customHeight="1" x14ac:dyDescent="0.2">
      <c r="A115" s="337" t="s">
        <v>97</v>
      </c>
      <c r="B115" s="337"/>
      <c r="C115" s="331" t="s">
        <v>140</v>
      </c>
      <c r="D115" s="331"/>
      <c r="F115" s="335"/>
      <c r="G115" s="187" t="s">
        <v>134</v>
      </c>
      <c r="H115" s="188"/>
      <c r="I115" s="188"/>
      <c r="J115" s="188"/>
      <c r="K115" s="188"/>
      <c r="L115" s="188"/>
      <c r="M115" s="188"/>
      <c r="N115" s="188"/>
      <c r="O115" s="72"/>
      <c r="P115" s="189"/>
      <c r="Q115" s="189"/>
      <c r="R115" s="189"/>
      <c r="S115" s="189"/>
      <c r="T115" s="189"/>
      <c r="U115" s="189"/>
      <c r="V115" s="189"/>
    </row>
    <row r="116" spans="1:22" ht="12.75" customHeight="1" x14ac:dyDescent="0.2">
      <c r="A116" s="342"/>
      <c r="B116" s="343"/>
      <c r="C116" s="344"/>
      <c r="D116" s="345"/>
      <c r="F116" s="329">
        <f>IF(F114=12,1,F114+1)</f>
        <v>6</v>
      </c>
      <c r="G116" s="193" t="s">
        <v>95</v>
      </c>
      <c r="H116" s="194"/>
      <c r="I116" s="194"/>
      <c r="J116" s="194"/>
      <c r="K116" s="194"/>
      <c r="L116" s="194"/>
      <c r="M116" s="194"/>
      <c r="N116" s="194"/>
      <c r="O116" s="72"/>
      <c r="P116" s="189"/>
      <c r="Q116" s="189"/>
      <c r="R116" s="189"/>
      <c r="S116" s="189"/>
      <c r="T116" s="189"/>
      <c r="U116" s="189"/>
      <c r="V116" s="189"/>
    </row>
    <row r="117" spans="1:22" ht="12.75" customHeight="1" x14ac:dyDescent="0.2">
      <c r="A117" s="338"/>
      <c r="B117" s="339"/>
      <c r="C117" s="340"/>
      <c r="D117" s="341"/>
      <c r="F117" s="335"/>
      <c r="G117" s="187" t="s">
        <v>134</v>
      </c>
      <c r="H117" s="188"/>
      <c r="I117" s="188"/>
      <c r="J117" s="188"/>
      <c r="K117" s="188"/>
      <c r="L117" s="188"/>
      <c r="M117" s="188"/>
      <c r="N117" s="188"/>
      <c r="O117" s="72"/>
      <c r="P117" s="189"/>
      <c r="Q117" s="189"/>
      <c r="R117" s="189"/>
      <c r="S117" s="189"/>
      <c r="T117" s="189"/>
      <c r="U117" s="189"/>
      <c r="V117" s="189"/>
    </row>
    <row r="118" spans="1:22" ht="12.75" customHeight="1" x14ac:dyDescent="0.2">
      <c r="A118" s="338"/>
      <c r="B118" s="339"/>
      <c r="C118" s="340"/>
      <c r="D118" s="341"/>
      <c r="F118" s="329">
        <f>IF(F116=12,1,F116+1)</f>
        <v>7</v>
      </c>
      <c r="G118" s="193" t="s">
        <v>95</v>
      </c>
      <c r="H118" s="194"/>
      <c r="I118" s="194"/>
      <c r="J118" s="194"/>
      <c r="K118" s="194"/>
      <c r="L118" s="194"/>
      <c r="M118" s="194"/>
      <c r="N118" s="194"/>
      <c r="O118" s="72"/>
      <c r="P118" s="189"/>
      <c r="Q118" s="189"/>
      <c r="R118" s="189"/>
      <c r="S118" s="189"/>
      <c r="T118" s="189"/>
      <c r="U118" s="189"/>
      <c r="V118" s="189"/>
    </row>
    <row r="119" spans="1:22" ht="12.75" customHeight="1" x14ac:dyDescent="0.2">
      <c r="A119" s="338"/>
      <c r="B119" s="339"/>
      <c r="C119" s="340"/>
      <c r="D119" s="341"/>
      <c r="F119" s="335"/>
      <c r="G119" s="187" t="s">
        <v>134</v>
      </c>
      <c r="H119" s="188"/>
      <c r="I119" s="188"/>
      <c r="J119" s="188"/>
      <c r="K119" s="188"/>
      <c r="L119" s="188"/>
      <c r="M119" s="188"/>
      <c r="N119" s="188"/>
      <c r="O119" s="72"/>
      <c r="P119" s="189"/>
      <c r="Q119" s="189"/>
      <c r="R119" s="189"/>
      <c r="S119" s="189"/>
      <c r="T119" s="189"/>
      <c r="U119" s="189"/>
      <c r="V119" s="189"/>
    </row>
    <row r="120" spans="1:22" ht="12.75" customHeight="1" x14ac:dyDescent="0.2">
      <c r="A120" s="338"/>
      <c r="B120" s="339"/>
      <c r="C120" s="340"/>
      <c r="D120" s="341"/>
      <c r="F120" s="329">
        <f>IF(F118=12,1,F118+1)</f>
        <v>8</v>
      </c>
      <c r="G120" s="193" t="s">
        <v>95</v>
      </c>
      <c r="H120" s="194"/>
      <c r="I120" s="194"/>
      <c r="J120" s="194"/>
      <c r="K120" s="194"/>
      <c r="L120" s="194"/>
      <c r="M120" s="194"/>
      <c r="N120" s="194"/>
      <c r="O120" s="72"/>
      <c r="P120" s="189"/>
      <c r="Q120" s="189"/>
      <c r="R120" s="189"/>
      <c r="S120" s="189"/>
      <c r="T120" s="189"/>
      <c r="U120" s="189"/>
      <c r="V120" s="189"/>
    </row>
    <row r="121" spans="1:22" ht="12.75" customHeight="1" x14ac:dyDescent="0.2">
      <c r="A121" s="338"/>
      <c r="B121" s="339"/>
      <c r="C121" s="340"/>
      <c r="D121" s="341"/>
      <c r="F121" s="335"/>
      <c r="G121" s="187" t="s">
        <v>134</v>
      </c>
      <c r="H121" s="188"/>
      <c r="I121" s="188"/>
      <c r="J121" s="188"/>
      <c r="K121" s="188"/>
      <c r="L121" s="188"/>
      <c r="M121" s="188"/>
      <c r="N121" s="188"/>
      <c r="O121" s="72"/>
      <c r="P121" s="189"/>
      <c r="Q121" s="189"/>
      <c r="R121" s="189"/>
      <c r="S121" s="189"/>
      <c r="T121" s="189"/>
      <c r="U121" s="189"/>
      <c r="V121" s="189"/>
    </row>
    <row r="122" spans="1:22" ht="12.75" customHeight="1" x14ac:dyDescent="0.2">
      <c r="A122" s="338"/>
      <c r="B122" s="339"/>
      <c r="C122" s="340"/>
      <c r="D122" s="341"/>
      <c r="F122" s="329">
        <f>IF(F120=12,1,F120+1)</f>
        <v>9</v>
      </c>
      <c r="G122" s="193" t="s">
        <v>95</v>
      </c>
      <c r="H122" s="194"/>
      <c r="I122" s="194"/>
      <c r="J122" s="194"/>
      <c r="K122" s="194"/>
      <c r="L122" s="194"/>
      <c r="M122" s="194"/>
      <c r="N122" s="194"/>
      <c r="O122" s="72"/>
      <c r="P122" s="189"/>
      <c r="Q122" s="189"/>
      <c r="R122" s="189"/>
      <c r="S122" s="189"/>
      <c r="T122" s="189"/>
      <c r="U122" s="189"/>
      <c r="V122" s="189"/>
    </row>
    <row r="123" spans="1:22" ht="12.75" customHeight="1" x14ac:dyDescent="0.2">
      <c r="A123" s="338"/>
      <c r="B123" s="339"/>
      <c r="C123" s="340"/>
      <c r="D123" s="341"/>
      <c r="F123" s="335"/>
      <c r="G123" s="187" t="s">
        <v>134</v>
      </c>
      <c r="H123" s="188"/>
      <c r="I123" s="188"/>
      <c r="J123" s="188"/>
      <c r="K123" s="188"/>
      <c r="L123" s="188"/>
      <c r="M123" s="188"/>
      <c r="N123" s="188"/>
      <c r="O123" s="72"/>
      <c r="P123" s="189"/>
      <c r="Q123" s="189"/>
      <c r="R123" s="189"/>
      <c r="S123" s="189"/>
      <c r="T123" s="189"/>
      <c r="U123" s="189"/>
      <c r="V123" s="189"/>
    </row>
    <row r="124" spans="1:22" ht="12.75" customHeight="1" x14ac:dyDescent="0.2">
      <c r="A124" s="3"/>
      <c r="B124" s="3"/>
      <c r="C124" s="203"/>
      <c r="D124" s="203"/>
      <c r="P124" s="204"/>
      <c r="Q124" s="204"/>
      <c r="R124" s="204"/>
      <c r="S124" s="204"/>
      <c r="T124" s="204"/>
      <c r="U124" s="204"/>
      <c r="V124" s="204"/>
    </row>
  </sheetData>
  <mergeCells count="159">
    <mergeCell ref="A122:B122"/>
    <mergeCell ref="C122:D122"/>
    <mergeCell ref="F122:F123"/>
    <mergeCell ref="A123:B123"/>
    <mergeCell ref="C123:D123"/>
    <mergeCell ref="C37:D37"/>
    <mergeCell ref="C83:D83"/>
    <mergeCell ref="C98:D98"/>
    <mergeCell ref="A118:B118"/>
    <mergeCell ref="C118:D118"/>
    <mergeCell ref="F118:F119"/>
    <mergeCell ref="A119:B119"/>
    <mergeCell ref="C119:D119"/>
    <mergeCell ref="A120:B120"/>
    <mergeCell ref="C120:D120"/>
    <mergeCell ref="F120:F121"/>
    <mergeCell ref="A121:B121"/>
    <mergeCell ref="C121:D121"/>
    <mergeCell ref="F114:F115"/>
    <mergeCell ref="A115:B115"/>
    <mergeCell ref="C115:D115"/>
    <mergeCell ref="A116:B116"/>
    <mergeCell ref="C116:D116"/>
    <mergeCell ref="F116:F117"/>
    <mergeCell ref="A117:B117"/>
    <mergeCell ref="C117:D117"/>
    <mergeCell ref="A110:B110"/>
    <mergeCell ref="C110:D110"/>
    <mergeCell ref="F110:F111"/>
    <mergeCell ref="A111:B111"/>
    <mergeCell ref="C111:D111"/>
    <mergeCell ref="A112:B112"/>
    <mergeCell ref="C112:D112"/>
    <mergeCell ref="F112:F113"/>
    <mergeCell ref="A113:B113"/>
    <mergeCell ref="C113:D113"/>
    <mergeCell ref="F106:F107"/>
    <mergeCell ref="A107:B107"/>
    <mergeCell ref="C107:D107"/>
    <mergeCell ref="A108:B108"/>
    <mergeCell ref="C108:D108"/>
    <mergeCell ref="F108:F109"/>
    <mergeCell ref="A109:B109"/>
    <mergeCell ref="C109:D109"/>
    <mergeCell ref="F96:F97"/>
    <mergeCell ref="F98:F99"/>
    <mergeCell ref="F100:F101"/>
    <mergeCell ref="F102:F103"/>
    <mergeCell ref="F104:F105"/>
    <mergeCell ref="F86:F87"/>
    <mergeCell ref="F88:F89"/>
    <mergeCell ref="F90:F91"/>
    <mergeCell ref="F92:F93"/>
    <mergeCell ref="F94:F95"/>
    <mergeCell ref="F82:F83"/>
    <mergeCell ref="F84:F85"/>
    <mergeCell ref="A78:D78"/>
    <mergeCell ref="F78:F79"/>
    <mergeCell ref="A79:D79"/>
    <mergeCell ref="A80:D80"/>
    <mergeCell ref="F80:F81"/>
    <mergeCell ref="A81:D81"/>
    <mergeCell ref="A75:D75"/>
    <mergeCell ref="A76:D76"/>
    <mergeCell ref="F76:F77"/>
    <mergeCell ref="A77:D77"/>
    <mergeCell ref="A67:C70"/>
    <mergeCell ref="D67:G68"/>
    <mergeCell ref="H67:N67"/>
    <mergeCell ref="P67:V67"/>
    <mergeCell ref="D69:F70"/>
    <mergeCell ref="E71:F71"/>
    <mergeCell ref="A59:B59"/>
    <mergeCell ref="C59:D59"/>
    <mergeCell ref="F59:F60"/>
    <mergeCell ref="A60:B60"/>
    <mergeCell ref="C60:D60"/>
    <mergeCell ref="A61:B61"/>
    <mergeCell ref="C61:D61"/>
    <mergeCell ref="F61:F62"/>
    <mergeCell ref="A62:B62"/>
    <mergeCell ref="C62:D62"/>
    <mergeCell ref="A55:B55"/>
    <mergeCell ref="C55:D55"/>
    <mergeCell ref="F55:F56"/>
    <mergeCell ref="A56:B56"/>
    <mergeCell ref="C56:D56"/>
    <mergeCell ref="A57:B57"/>
    <mergeCell ref="C57:D57"/>
    <mergeCell ref="F57:F58"/>
    <mergeCell ref="A58:B58"/>
    <mergeCell ref="C58:D58"/>
    <mergeCell ref="A51:B51"/>
    <mergeCell ref="C51:D51"/>
    <mergeCell ref="F51:F52"/>
    <mergeCell ref="A52:B52"/>
    <mergeCell ref="C52:D52"/>
    <mergeCell ref="F53:F54"/>
    <mergeCell ref="A54:B54"/>
    <mergeCell ref="C54:D54"/>
    <mergeCell ref="A47:B47"/>
    <mergeCell ref="C47:D47"/>
    <mergeCell ref="F47:F48"/>
    <mergeCell ref="A48:B48"/>
    <mergeCell ref="C48:D48"/>
    <mergeCell ref="A49:B49"/>
    <mergeCell ref="C49:D49"/>
    <mergeCell ref="F49:F50"/>
    <mergeCell ref="A50:B50"/>
    <mergeCell ref="C50:D50"/>
    <mergeCell ref="F17:F18"/>
    <mergeCell ref="A18:D18"/>
    <mergeCell ref="E10:F10"/>
    <mergeCell ref="A14:D14"/>
    <mergeCell ref="F41:F42"/>
    <mergeCell ref="F43:F44"/>
    <mergeCell ref="A46:B46"/>
    <mergeCell ref="C46:D46"/>
    <mergeCell ref="F45:F46"/>
    <mergeCell ref="F29:F30"/>
    <mergeCell ref="F31:F32"/>
    <mergeCell ref="F33:F34"/>
    <mergeCell ref="F35:F36"/>
    <mergeCell ref="F37:F38"/>
    <mergeCell ref="F39:F40"/>
    <mergeCell ref="X1:X4"/>
    <mergeCell ref="P2:V2"/>
    <mergeCell ref="I4:J4"/>
    <mergeCell ref="A6:C9"/>
    <mergeCell ref="D6:G7"/>
    <mergeCell ref="H6:N6"/>
    <mergeCell ref="P6:V6"/>
    <mergeCell ref="D8:F9"/>
    <mergeCell ref="P31:V31"/>
    <mergeCell ref="P28:V28"/>
    <mergeCell ref="A2:I2"/>
    <mergeCell ref="F23:F24"/>
    <mergeCell ref="F25:F26"/>
    <mergeCell ref="C22:D22"/>
    <mergeCell ref="F27:F28"/>
    <mergeCell ref="X6:X10"/>
    <mergeCell ref="A19:D19"/>
    <mergeCell ref="F19:F20"/>
    <mergeCell ref="A20:D20"/>
    <mergeCell ref="F21:F22"/>
    <mergeCell ref="A15:D15"/>
    <mergeCell ref="F15:F16"/>
    <mergeCell ref="A16:D16"/>
    <mergeCell ref="A17:D17"/>
    <mergeCell ref="P38:V38"/>
    <mergeCell ref="P51:V51"/>
    <mergeCell ref="Q19:V19"/>
    <mergeCell ref="P14:V14"/>
    <mergeCell ref="P92:V92"/>
    <mergeCell ref="P89:V89"/>
    <mergeCell ref="P99:V99"/>
    <mergeCell ref="P112:V112"/>
    <mergeCell ref="Q80:V80"/>
    <mergeCell ref="P75:V75"/>
  </mergeCells>
  <conditionalFormatting sqref="H8:N13 P8:V13">
    <cfRule type="cellIs" dxfId="5" priority="8" stopIfTrue="1" operator="equal">
      <formula>$D$6</formula>
    </cfRule>
    <cfRule type="expression" dxfId="4" priority="9" stopIfTrue="1">
      <formula>AND(NOT(H8=""),NOT(ISERROR(MATCH(H8,events_1,0))))</formula>
    </cfRule>
  </conditionalFormatting>
  <conditionalFormatting sqref="H69:N74 P69:V74">
    <cfRule type="cellIs" dxfId="3" priority="4" stopIfTrue="1" operator="equal">
      <formula>$D$67</formula>
    </cfRule>
    <cfRule type="expression" dxfId="2" priority="5" stopIfTrue="1">
      <formula>AND(NOT(H69=""),NOT(ISERROR(MATCH(H69,events_1,0))))</formula>
    </cfRule>
  </conditionalFormatting>
  <hyperlinks>
    <hyperlink ref="A2" r:id="rId1" display="More Calendars" xr:uid="{00000000-0004-0000-0500-000000000000}"/>
    <hyperlink ref="A2:I2" r:id="rId2" display="Personal Planner Template" xr:uid="{00000000-0004-0000-0500-000001000000}"/>
  </hyperlinks>
  <printOptions horizontalCentered="1"/>
  <pageMargins left="0.5" right="0.5" top="0.4" bottom="0.25" header="0.25" footer="0.25"/>
  <pageSetup orientation="portrait" r:id="rId3"/>
  <headerFooter>
    <oddFooter>&amp;L&amp;8&amp;K00-048© 2015 Vertex42 LLC. Free to Print.&amp;R&amp;8&amp;K00-048https://www.vertex42.com/calendars/personal-planner.html</oddFooter>
  </headerFooter>
  <drawing r:id="rId4"/>
  <extLst>
    <ext xmlns:x14="http://schemas.microsoft.com/office/spreadsheetml/2009/9/main" uri="{78C0D931-6437-407d-A8EE-F0AAD7539E65}">
      <x14:conditionalFormattings>
        <x14:conditionalFormatting xmlns:xm="http://schemas.microsoft.com/office/excel/2006/main">
          <x14:cfRule type="expression" priority="2" id="{B9D8907F-C579-4A60-B16A-3CFEF26D6124}">
            <xm:f>MATCH(A15,Events!$A$12:$A$136,0)</xm:f>
            <x14:dxf>
              <font>
                <color theme="5"/>
              </font>
            </x14:dxf>
          </x14:cfRule>
          <xm:sqref>A15:D20</xm:sqref>
        </x14:conditionalFormatting>
        <x14:conditionalFormatting xmlns:xm="http://schemas.microsoft.com/office/excel/2006/main">
          <x14:cfRule type="expression" priority="1" id="{0252E4D4-6B9A-44B9-B1D6-317B377B007C}">
            <xm:f>MATCH(A76,Events!$A$12:$A$136,0)</xm:f>
            <x14:dxf>
              <font>
                <color theme="5"/>
              </font>
            </x14:dxf>
          </x14:cfRule>
          <xm:sqref>A76:D81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86"/>
  <sheetViews>
    <sheetView showGridLines="0" workbookViewId="0">
      <selection activeCell="B10" sqref="B10"/>
    </sheetView>
  </sheetViews>
  <sheetFormatPr defaultColWidth="9.140625" defaultRowHeight="12.75" x14ac:dyDescent="0.2"/>
  <cols>
    <col min="1" max="1" width="23.5703125" style="10" customWidth="1"/>
    <col min="2" max="2" width="7.7109375" style="10" customWidth="1"/>
    <col min="3" max="4" width="7.42578125" style="10" customWidth="1"/>
    <col min="5" max="6" width="9" style="10" customWidth="1"/>
    <col min="7" max="12" width="10.140625" style="31" customWidth="1"/>
    <col min="13" max="16384" width="9.140625" style="10"/>
  </cols>
  <sheetData>
    <row r="1" spans="1:12" ht="24" customHeight="1" x14ac:dyDescent="0.2">
      <c r="A1" s="163" t="s">
        <v>7</v>
      </c>
      <c r="B1" s="164"/>
      <c r="C1" s="164"/>
      <c r="D1" s="164"/>
      <c r="E1" s="164"/>
      <c r="F1" s="164"/>
      <c r="G1" s="164"/>
      <c r="H1" s="165"/>
      <c r="I1" s="166" t="s">
        <v>146</v>
      </c>
      <c r="J1" s="165"/>
      <c r="K1" s="165"/>
      <c r="L1" s="166"/>
    </row>
    <row r="2" spans="1:12" x14ac:dyDescent="0.2">
      <c r="A2" s="11"/>
      <c r="B2" s="11"/>
      <c r="C2" s="11"/>
      <c r="D2" s="11"/>
      <c r="E2" s="11"/>
      <c r="F2" s="11"/>
      <c r="G2" s="12"/>
      <c r="H2" s="12"/>
      <c r="I2" s="12"/>
      <c r="J2" s="12"/>
      <c r="K2" s="12"/>
      <c r="L2" s="12"/>
    </row>
    <row r="3" spans="1:12" ht="12.75" customHeight="1" x14ac:dyDescent="0.2">
      <c r="A3" s="38" t="s">
        <v>82</v>
      </c>
      <c r="B3" s="38"/>
      <c r="C3" s="38"/>
      <c r="D3" s="38"/>
      <c r="E3" s="38"/>
      <c r="F3" s="38"/>
      <c r="G3" s="38"/>
      <c r="H3" s="38"/>
      <c r="I3" s="13"/>
      <c r="J3" s="13"/>
      <c r="K3" s="13"/>
      <c r="L3" s="13"/>
    </row>
    <row r="4" spans="1:12" s="42" customFormat="1" x14ac:dyDescent="0.2">
      <c r="A4" s="38" t="s">
        <v>119</v>
      </c>
      <c r="B4" s="38"/>
      <c r="C4" s="38"/>
      <c r="D4" s="38"/>
      <c r="E4" s="38"/>
      <c r="F4" s="38"/>
      <c r="G4" s="38"/>
      <c r="H4" s="38"/>
      <c r="I4" s="13"/>
      <c r="J4" s="13"/>
      <c r="K4" s="13"/>
      <c r="L4" s="13"/>
    </row>
    <row r="5" spans="1:12" x14ac:dyDescent="0.2">
      <c r="A5" s="38" t="s">
        <v>117</v>
      </c>
      <c r="B5" s="38"/>
      <c r="C5" s="38"/>
      <c r="D5" s="38"/>
      <c r="E5" s="38"/>
      <c r="F5" s="38"/>
      <c r="G5" s="38"/>
      <c r="H5" s="38"/>
      <c r="I5" s="13"/>
      <c r="J5" s="13"/>
      <c r="K5" s="13"/>
      <c r="L5" s="13"/>
    </row>
    <row r="6" spans="1:12" x14ac:dyDescent="0.2">
      <c r="A6" s="38" t="s">
        <v>118</v>
      </c>
      <c r="B6" s="38"/>
      <c r="C6" s="38"/>
      <c r="D6" s="38"/>
      <c r="E6" s="38"/>
      <c r="F6" s="38"/>
      <c r="G6" s="38"/>
      <c r="H6" s="38"/>
      <c r="I6" s="13"/>
      <c r="J6" s="13"/>
      <c r="K6" s="13"/>
      <c r="L6" s="13"/>
    </row>
    <row r="7" spans="1:12" x14ac:dyDescent="0.2">
      <c r="A7" s="38" t="s">
        <v>125</v>
      </c>
      <c r="B7" s="38"/>
      <c r="C7" s="38"/>
      <c r="D7" s="38"/>
      <c r="E7" s="38"/>
      <c r="F7" s="38"/>
      <c r="G7" s="38"/>
      <c r="H7" s="38"/>
      <c r="I7" s="13"/>
      <c r="J7" s="13"/>
      <c r="K7" s="13"/>
      <c r="L7" s="13"/>
    </row>
    <row r="8" spans="1:12" x14ac:dyDescent="0.2">
      <c r="A8" s="13"/>
      <c r="B8" s="13"/>
      <c r="C8" s="13"/>
      <c r="D8" s="13"/>
      <c r="E8" s="13"/>
      <c r="F8" s="13"/>
      <c r="G8" s="13"/>
      <c r="H8" s="13"/>
      <c r="I8" s="13"/>
      <c r="J8" s="13"/>
      <c r="K8" s="13"/>
      <c r="L8" s="13"/>
    </row>
    <row r="9" spans="1:12" x14ac:dyDescent="0.2">
      <c r="A9" s="14"/>
      <c r="B9" s="14"/>
      <c r="C9" s="14"/>
      <c r="D9" s="14"/>
      <c r="E9" s="14"/>
      <c r="F9" s="14"/>
      <c r="G9" s="15"/>
      <c r="H9" s="15"/>
      <c r="I9" s="15"/>
      <c r="J9" s="15"/>
      <c r="K9" s="15"/>
      <c r="L9" s="15"/>
    </row>
    <row r="10" spans="1:12" x14ac:dyDescent="0.2">
      <c r="A10" s="33" t="s">
        <v>76</v>
      </c>
      <c r="B10" s="34">
        <f>Blank!D10</f>
        <v>2020</v>
      </c>
      <c r="C10" s="14"/>
      <c r="D10" s="36"/>
      <c r="E10" s="14"/>
      <c r="F10" s="14"/>
      <c r="G10" s="15"/>
      <c r="H10" s="15"/>
      <c r="I10" s="15"/>
      <c r="J10" s="15"/>
      <c r="K10" s="15"/>
      <c r="L10" s="15"/>
    </row>
    <row r="11" spans="1:12" x14ac:dyDescent="0.2">
      <c r="A11" s="14"/>
      <c r="B11" s="14"/>
      <c r="C11" s="14"/>
      <c r="D11" s="14"/>
      <c r="E11" s="14"/>
      <c r="F11" s="14"/>
      <c r="G11" s="15"/>
      <c r="H11" s="15"/>
      <c r="I11" s="15"/>
      <c r="J11" s="15"/>
      <c r="K11" s="15"/>
      <c r="L11" s="15"/>
    </row>
    <row r="12" spans="1:12" ht="15" x14ac:dyDescent="0.25">
      <c r="A12" s="16" t="s">
        <v>132</v>
      </c>
      <c r="B12" s="17"/>
      <c r="C12" s="17"/>
      <c r="D12" s="17"/>
      <c r="E12" s="18"/>
      <c r="F12" s="18"/>
      <c r="G12" s="19"/>
      <c r="H12" s="19"/>
      <c r="I12" s="19"/>
      <c r="J12" s="19"/>
      <c r="K12" s="19"/>
      <c r="L12" s="19"/>
    </row>
    <row r="13" spans="1:12" x14ac:dyDescent="0.2">
      <c r="A13" s="20" t="s">
        <v>8</v>
      </c>
      <c r="B13" s="21" t="s">
        <v>1</v>
      </c>
      <c r="C13" s="21" t="s">
        <v>0</v>
      </c>
      <c r="D13" s="21" t="s">
        <v>9</v>
      </c>
      <c r="E13" s="21" t="s">
        <v>10</v>
      </c>
      <c r="F13" s="21" t="s">
        <v>11</v>
      </c>
      <c r="G13" s="22" t="s">
        <v>12</v>
      </c>
      <c r="H13" s="22" t="s">
        <v>13</v>
      </c>
      <c r="I13" s="22" t="s">
        <v>14</v>
      </c>
      <c r="J13" s="22" t="s">
        <v>78</v>
      </c>
      <c r="K13" s="22" t="s">
        <v>80</v>
      </c>
      <c r="L13" s="22" t="s">
        <v>81</v>
      </c>
    </row>
    <row r="14" spans="1:12" x14ac:dyDescent="0.2">
      <c r="A14" s="14" t="s">
        <v>15</v>
      </c>
      <c r="B14" s="23">
        <f>$B$10</f>
        <v>2020</v>
      </c>
      <c r="C14" s="23">
        <v>1</v>
      </c>
      <c r="D14" s="23"/>
      <c r="E14" s="23">
        <v>3</v>
      </c>
      <c r="F14" s="23">
        <v>2</v>
      </c>
      <c r="G14" s="24">
        <f t="shared" ref="G14:G33" si="0">IF(OR(OR(C14="",E14=""),F14=""),"",(DATE(B14,C14,1)+(E14-1)*7)+F14-WEEKDAY(DATE(B14,C14,1))+IF(F14&lt;WEEKDAY(DATE(B14,C14,1)),7,0))</f>
        <v>43850</v>
      </c>
      <c r="H14" s="24" t="str">
        <f>IF(COUNTIF(G$13:G13,$G14)&gt;=1,$G14," - ")</f>
        <v xml:space="preserve"> - </v>
      </c>
      <c r="I14" s="24" t="str">
        <f>IF(COUNTIF(H$13:H13,$G14)&gt;=1,$G14," - ")</f>
        <v xml:space="preserve"> - </v>
      </c>
      <c r="J14" s="24" t="str">
        <f>IF(COUNTIF(I$13:I13,$G14)&gt;=1,$G14," - ")</f>
        <v xml:space="preserve"> - </v>
      </c>
      <c r="K14" s="24" t="str">
        <f>IF(COUNTIF(J$13:J13,$G14)&gt;=1,$G14," - ")</f>
        <v xml:space="preserve"> - </v>
      </c>
      <c r="L14" s="24" t="str">
        <f>IF(COUNTIF(K$13:K13,$G14)&gt;=1,$G14," - ")</f>
        <v xml:space="preserve"> - </v>
      </c>
    </row>
    <row r="15" spans="1:12" x14ac:dyDescent="0.2">
      <c r="A15" s="14" t="s">
        <v>15</v>
      </c>
      <c r="B15" s="23">
        <f>B14+1</f>
        <v>2021</v>
      </c>
      <c r="C15" s="23">
        <v>1</v>
      </c>
      <c r="D15" s="23"/>
      <c r="E15" s="23">
        <v>3</v>
      </c>
      <c r="F15" s="23">
        <v>2</v>
      </c>
      <c r="G15" s="24">
        <f t="shared" si="0"/>
        <v>44214</v>
      </c>
      <c r="H15" s="24" t="str">
        <f>IF(COUNTIF(G$13:G14,$G15)&gt;=1,$G15," - ")</f>
        <v xml:space="preserve"> - </v>
      </c>
      <c r="I15" s="24" t="str">
        <f>IF(COUNTIF(H$13:H14,$G15)&gt;=1,$G15," - ")</f>
        <v xml:space="preserve"> - </v>
      </c>
      <c r="J15" s="24" t="str">
        <f>IF(COUNTIF(I$13:I14,$G15)&gt;=1,$G15," - ")</f>
        <v xml:space="preserve"> - </v>
      </c>
      <c r="K15" s="24" t="str">
        <f>IF(COUNTIF(J$13:J14,$G15)&gt;=1,$G15," - ")</f>
        <v xml:space="preserve"> - </v>
      </c>
      <c r="L15" s="24" t="str">
        <f>IF(COUNTIF(K$13:K14,$G15)&gt;=1,$G15," - ")</f>
        <v xml:space="preserve"> - </v>
      </c>
    </row>
    <row r="16" spans="1:12" x14ac:dyDescent="0.2">
      <c r="A16" s="14" t="s">
        <v>16</v>
      </c>
      <c r="B16" s="23">
        <f>$B$10</f>
        <v>2020</v>
      </c>
      <c r="C16" s="23">
        <v>2</v>
      </c>
      <c r="D16" s="14"/>
      <c r="E16" s="23">
        <v>3</v>
      </c>
      <c r="F16" s="23">
        <v>2</v>
      </c>
      <c r="G16" s="24">
        <f t="shared" si="0"/>
        <v>43878</v>
      </c>
      <c r="H16" s="24" t="str">
        <f>IF(COUNTIF(G$13:G15,$G16)&gt;=1,$G16," - ")</f>
        <v xml:space="preserve"> - </v>
      </c>
      <c r="I16" s="24" t="str">
        <f>IF(COUNTIF(H$13:H15,$G16)&gt;=1,$G16," - ")</f>
        <v xml:space="preserve"> - </v>
      </c>
      <c r="J16" s="24" t="str">
        <f>IF(COUNTIF(I$13:I15,$G16)&gt;=1,$G16," - ")</f>
        <v xml:space="preserve"> - </v>
      </c>
      <c r="K16" s="24" t="str">
        <f>IF(COUNTIF(J$13:J15,$G16)&gt;=1,$G16," - ")</f>
        <v xml:space="preserve"> - </v>
      </c>
      <c r="L16" s="24" t="str">
        <f>IF(COUNTIF(K$13:K15,$G16)&gt;=1,$G16," - ")</f>
        <v xml:space="preserve"> - </v>
      </c>
    </row>
    <row r="17" spans="1:12" x14ac:dyDescent="0.2">
      <c r="A17" s="14" t="s">
        <v>16</v>
      </c>
      <c r="B17" s="23">
        <f>B16+1</f>
        <v>2021</v>
      </c>
      <c r="C17" s="23">
        <v>2</v>
      </c>
      <c r="D17" s="14"/>
      <c r="E17" s="23">
        <v>3</v>
      </c>
      <c r="F17" s="23">
        <v>2</v>
      </c>
      <c r="G17" s="24">
        <f>IF(OR(OR(C17="",E17=""),F17=""),"",(DATE(B17,C17,1)+(E17-1)*7)+F17-WEEKDAY(DATE(B17,C17,1))+IF(F17&lt;WEEKDAY(DATE(B17,C17,1)),7,0))</f>
        <v>44242</v>
      </c>
      <c r="H17" s="24" t="str">
        <f>IF(COUNTIF(G$13:G16,$G17)&gt;=1,$G17," - ")</f>
        <v xml:space="preserve"> - </v>
      </c>
      <c r="I17" s="24" t="str">
        <f>IF(COUNTIF(H$13:H16,$G17)&gt;=1,$G17," - ")</f>
        <v xml:space="preserve"> - </v>
      </c>
      <c r="J17" s="24" t="str">
        <f>IF(COUNTIF(I$13:I16,$G17)&gt;=1,$G17," - ")</f>
        <v xml:space="preserve"> - </v>
      </c>
      <c r="K17" s="24" t="str">
        <f>IF(COUNTIF(J$13:J16,$G17)&gt;=1,$G17," - ")</f>
        <v xml:space="preserve"> - </v>
      </c>
      <c r="L17" s="24" t="str">
        <f>IF(COUNTIF(K$13:K16,$G17)&gt;=1,$G17," - ")</f>
        <v xml:space="preserve"> - </v>
      </c>
    </row>
    <row r="18" spans="1:12" x14ac:dyDescent="0.2">
      <c r="A18" s="14" t="s">
        <v>17</v>
      </c>
      <c r="B18" s="23">
        <f>$B$10</f>
        <v>2020</v>
      </c>
      <c r="C18" s="23">
        <v>5</v>
      </c>
      <c r="D18" s="14"/>
      <c r="E18" s="23">
        <v>2</v>
      </c>
      <c r="F18" s="23">
        <v>1</v>
      </c>
      <c r="G18" s="24">
        <f t="shared" si="0"/>
        <v>43961</v>
      </c>
      <c r="H18" s="24" t="str">
        <f>IF(COUNTIF(G$13:G17,$G18)&gt;=1,$G18," - ")</f>
        <v xml:space="preserve"> - </v>
      </c>
      <c r="I18" s="24" t="str">
        <f>IF(COUNTIF(H$13:H17,$G18)&gt;=1,$G18," - ")</f>
        <v xml:space="preserve"> - </v>
      </c>
      <c r="J18" s="24" t="str">
        <f>IF(COUNTIF(I$13:I17,$G18)&gt;=1,$G18," - ")</f>
        <v xml:space="preserve"> - </v>
      </c>
      <c r="K18" s="24" t="str">
        <f>IF(COUNTIF(J$13:J17,$G18)&gt;=1,$G18," - ")</f>
        <v xml:space="preserve"> - </v>
      </c>
      <c r="L18" s="24" t="str">
        <f>IF(COUNTIF(K$13:K17,$G18)&gt;=1,$G18," - ")</f>
        <v xml:space="preserve"> - </v>
      </c>
    </row>
    <row r="19" spans="1:12" x14ac:dyDescent="0.2">
      <c r="A19" s="14" t="s">
        <v>17</v>
      </c>
      <c r="B19" s="23">
        <f>B18+1</f>
        <v>2021</v>
      </c>
      <c r="C19" s="23">
        <v>5</v>
      </c>
      <c r="D19" s="14"/>
      <c r="E19" s="23">
        <v>2</v>
      </c>
      <c r="F19" s="23">
        <v>1</v>
      </c>
      <c r="G19" s="24">
        <f t="shared" si="0"/>
        <v>44325</v>
      </c>
      <c r="H19" s="24" t="str">
        <f>IF(COUNTIF(G$13:G18,$G19)&gt;=1,$G19," - ")</f>
        <v xml:space="preserve"> - </v>
      </c>
      <c r="I19" s="24" t="str">
        <f>IF(COUNTIF(H$13:H18,$G19)&gt;=1,$G19," - ")</f>
        <v xml:space="preserve"> - </v>
      </c>
      <c r="J19" s="24" t="str">
        <f>IF(COUNTIF(I$13:I18,$G19)&gt;=1,$G19," - ")</f>
        <v xml:space="preserve"> - </v>
      </c>
      <c r="K19" s="24" t="str">
        <f>IF(COUNTIF(J$13:J18,$G19)&gt;=1,$G19," - ")</f>
        <v xml:space="preserve"> - </v>
      </c>
      <c r="L19" s="24" t="str">
        <f>IF(COUNTIF(K$13:K18,$G19)&gt;=1,$G19," - ")</f>
        <v xml:space="preserve"> - </v>
      </c>
    </row>
    <row r="20" spans="1:12" x14ac:dyDescent="0.2">
      <c r="A20" s="14" t="s">
        <v>18</v>
      </c>
      <c r="B20" s="23">
        <f>$B$10</f>
        <v>2020</v>
      </c>
      <c r="C20" s="23">
        <v>5</v>
      </c>
      <c r="D20" s="14"/>
      <c r="E20" s="23">
        <v>3</v>
      </c>
      <c r="F20" s="23">
        <v>7</v>
      </c>
      <c r="G20" s="24">
        <f t="shared" si="0"/>
        <v>43967</v>
      </c>
      <c r="H20" s="24" t="str">
        <f>IF(COUNTIF(G$13:G19,$G20)&gt;=1,$G20," - ")</f>
        <v xml:space="preserve"> - </v>
      </c>
      <c r="I20" s="24" t="str">
        <f>IF(COUNTIF(H$13:H19,$G20)&gt;=1,$G20," - ")</f>
        <v xml:space="preserve"> - </v>
      </c>
      <c r="J20" s="24" t="str">
        <f>IF(COUNTIF(I$13:I19,$G20)&gt;=1,$G20," - ")</f>
        <v xml:space="preserve"> - </v>
      </c>
      <c r="K20" s="24" t="str">
        <f>IF(COUNTIF(J$13:J19,$G20)&gt;=1,$G20," - ")</f>
        <v xml:space="preserve"> - </v>
      </c>
      <c r="L20" s="24" t="str">
        <f>IF(COUNTIF(K$13:K19,$G20)&gt;=1,$G20," - ")</f>
        <v xml:space="preserve"> - </v>
      </c>
    </row>
    <row r="21" spans="1:12" x14ac:dyDescent="0.2">
      <c r="A21" s="14" t="s">
        <v>18</v>
      </c>
      <c r="B21" s="23">
        <f>B20+1</f>
        <v>2021</v>
      </c>
      <c r="C21" s="23">
        <v>5</v>
      </c>
      <c r="D21" s="14"/>
      <c r="E21" s="23">
        <v>3</v>
      </c>
      <c r="F21" s="23">
        <v>7</v>
      </c>
      <c r="G21" s="24">
        <f t="shared" si="0"/>
        <v>44331</v>
      </c>
      <c r="H21" s="24" t="str">
        <f>IF(COUNTIF(G$13:G20,$G21)&gt;=1,$G21," - ")</f>
        <v xml:space="preserve"> - </v>
      </c>
      <c r="I21" s="24" t="str">
        <f>IF(COUNTIF(H$13:H20,$G21)&gt;=1,$G21," - ")</f>
        <v xml:space="preserve"> - </v>
      </c>
      <c r="J21" s="24" t="str">
        <f>IF(COUNTIF(I$13:I20,$G21)&gt;=1,$G21," - ")</f>
        <v xml:space="preserve"> - </v>
      </c>
      <c r="K21" s="24" t="str">
        <f>IF(COUNTIF(J$13:J20,$G21)&gt;=1,$G21," - ")</f>
        <v xml:space="preserve"> - </v>
      </c>
      <c r="L21" s="24" t="str">
        <f>IF(COUNTIF(K$13:K20,$G21)&gt;=1,$G21," - ")</f>
        <v xml:space="preserve"> - </v>
      </c>
    </row>
    <row r="22" spans="1:12" x14ac:dyDescent="0.2">
      <c r="A22" s="14" t="s">
        <v>19</v>
      </c>
      <c r="B22" s="23">
        <f>$B$10</f>
        <v>2020</v>
      </c>
      <c r="C22" s="23">
        <v>6</v>
      </c>
      <c r="D22" s="14"/>
      <c r="E22" s="23">
        <v>3</v>
      </c>
      <c r="F22" s="23">
        <v>1</v>
      </c>
      <c r="G22" s="24">
        <f t="shared" si="0"/>
        <v>44003</v>
      </c>
      <c r="H22" s="24" t="str">
        <f>IF(COUNTIF(G$13:G21,$G22)&gt;=1,$G22," - ")</f>
        <v xml:space="preserve"> - </v>
      </c>
      <c r="I22" s="24" t="str">
        <f>IF(COUNTIF(H$13:H21,$G22)&gt;=1,$G22," - ")</f>
        <v xml:space="preserve"> - </v>
      </c>
      <c r="J22" s="24" t="str">
        <f>IF(COUNTIF(I$13:I21,$G22)&gt;=1,$G22," - ")</f>
        <v xml:space="preserve"> - </v>
      </c>
      <c r="K22" s="24" t="str">
        <f>IF(COUNTIF(J$13:J21,$G22)&gt;=1,$G22," - ")</f>
        <v xml:space="preserve"> - </v>
      </c>
      <c r="L22" s="24" t="str">
        <f>IF(COUNTIF(K$13:K21,$G22)&gt;=1,$G22," - ")</f>
        <v xml:space="preserve"> - </v>
      </c>
    </row>
    <row r="23" spans="1:12" x14ac:dyDescent="0.2">
      <c r="A23" s="14" t="s">
        <v>19</v>
      </c>
      <c r="B23" s="23">
        <f>B22+1</f>
        <v>2021</v>
      </c>
      <c r="C23" s="23">
        <v>6</v>
      </c>
      <c r="D23" s="14"/>
      <c r="E23" s="23">
        <v>3</v>
      </c>
      <c r="F23" s="23">
        <v>1</v>
      </c>
      <c r="G23" s="24">
        <f t="shared" si="0"/>
        <v>44367</v>
      </c>
      <c r="H23" s="24" t="str">
        <f>IF(COUNTIF(G$13:G22,$G23)&gt;=1,$G23," - ")</f>
        <v xml:space="preserve"> - </v>
      </c>
      <c r="I23" s="24" t="str">
        <f>IF(COUNTIF(H$13:H22,$G23)&gt;=1,$G23," - ")</f>
        <v xml:space="preserve"> - </v>
      </c>
      <c r="J23" s="24" t="str">
        <f>IF(COUNTIF(I$13:I22,$G23)&gt;=1,$G23," - ")</f>
        <v xml:space="preserve"> - </v>
      </c>
      <c r="K23" s="24" t="str">
        <f>IF(COUNTIF(J$13:J22,$G23)&gt;=1,$G23," - ")</f>
        <v xml:space="preserve"> - </v>
      </c>
      <c r="L23" s="24" t="str">
        <f>IF(COUNTIF(K$13:K22,$G23)&gt;=1,$G23," - ")</f>
        <v xml:space="preserve"> - </v>
      </c>
    </row>
    <row r="24" spans="1:12" x14ac:dyDescent="0.2">
      <c r="A24" s="14" t="s">
        <v>20</v>
      </c>
      <c r="B24" s="23">
        <f>$B$10</f>
        <v>2020</v>
      </c>
      <c r="C24" s="23">
        <v>6</v>
      </c>
      <c r="D24" s="14"/>
      <c r="E24" s="23">
        <v>0</v>
      </c>
      <c r="F24" s="23">
        <v>2</v>
      </c>
      <c r="G24" s="24">
        <f t="shared" si="0"/>
        <v>43976</v>
      </c>
      <c r="H24" s="24" t="str">
        <f>IF(COUNTIF(G$13:G23,$G24)&gt;=1,$G24," - ")</f>
        <v xml:space="preserve"> - </v>
      </c>
      <c r="I24" s="24" t="str">
        <f>IF(COUNTIF(H$13:H23,$G24)&gt;=1,$G24," - ")</f>
        <v xml:space="preserve"> - </v>
      </c>
      <c r="J24" s="24" t="str">
        <f>IF(COUNTIF(I$13:I23,$G24)&gt;=1,$G24," - ")</f>
        <v xml:space="preserve"> - </v>
      </c>
      <c r="K24" s="24" t="str">
        <f>IF(COUNTIF(J$13:J23,$G24)&gt;=1,$G24," - ")</f>
        <v xml:space="preserve"> - </v>
      </c>
      <c r="L24" s="24" t="str">
        <f>IF(COUNTIF(K$13:K23,$G24)&gt;=1,$G24," - ")</f>
        <v xml:space="preserve"> - </v>
      </c>
    </row>
    <row r="25" spans="1:12" x14ac:dyDescent="0.2">
      <c r="A25" s="14" t="s">
        <v>20</v>
      </c>
      <c r="B25" s="23">
        <f>B24+1</f>
        <v>2021</v>
      </c>
      <c r="C25" s="23">
        <v>6</v>
      </c>
      <c r="D25" s="14"/>
      <c r="E25" s="23">
        <v>0</v>
      </c>
      <c r="F25" s="23">
        <v>2</v>
      </c>
      <c r="G25" s="24">
        <f t="shared" si="0"/>
        <v>44347</v>
      </c>
      <c r="H25" s="24" t="str">
        <f>IF(COUNTIF(G$13:G24,$G25)&gt;=1,$G25," - ")</f>
        <v xml:space="preserve"> - </v>
      </c>
      <c r="I25" s="24" t="str">
        <f>IF(COUNTIF(H$13:H24,$G25)&gt;=1,$G25," - ")</f>
        <v xml:space="preserve"> - </v>
      </c>
      <c r="J25" s="24" t="str">
        <f>IF(COUNTIF(I$13:I24,$G25)&gt;=1,$G25," - ")</f>
        <v xml:space="preserve"> - </v>
      </c>
      <c r="K25" s="24" t="str">
        <f>IF(COUNTIF(J$13:J24,$G25)&gt;=1,$G25," - ")</f>
        <v xml:space="preserve"> - </v>
      </c>
      <c r="L25" s="24" t="str">
        <f>IF(COUNTIF(K$13:K24,$G25)&gt;=1,$G25," - ")</f>
        <v xml:space="preserve"> - </v>
      </c>
    </row>
    <row r="26" spans="1:12" x14ac:dyDescent="0.2">
      <c r="A26" s="14" t="s">
        <v>21</v>
      </c>
      <c r="B26" s="23">
        <f>$B$10</f>
        <v>2020</v>
      </c>
      <c r="C26" s="23">
        <v>7</v>
      </c>
      <c r="D26" s="23"/>
      <c r="E26" s="23">
        <v>4</v>
      </c>
      <c r="F26" s="23">
        <v>1</v>
      </c>
      <c r="G26" s="24">
        <f t="shared" si="0"/>
        <v>44038</v>
      </c>
      <c r="H26" s="24" t="str">
        <f>IF(COUNTIF(G$13:G25,$G26)&gt;=1,$G26," - ")</f>
        <v xml:space="preserve"> - </v>
      </c>
      <c r="I26" s="24" t="str">
        <f>IF(COUNTIF(H$13:H25,$G26)&gt;=1,$G26," - ")</f>
        <v xml:space="preserve"> - </v>
      </c>
      <c r="J26" s="24" t="str">
        <f>IF(COUNTIF(I$13:I25,$G26)&gt;=1,$G26," - ")</f>
        <v xml:space="preserve"> - </v>
      </c>
      <c r="K26" s="24" t="str">
        <f>IF(COUNTIF(J$13:J25,$G26)&gt;=1,$G26," - ")</f>
        <v xml:space="preserve"> - </v>
      </c>
      <c r="L26" s="24" t="str">
        <f>IF(COUNTIF(K$13:K25,$G26)&gt;=1,$G26," - ")</f>
        <v xml:space="preserve"> - </v>
      </c>
    </row>
    <row r="27" spans="1:12" x14ac:dyDescent="0.2">
      <c r="A27" s="14" t="s">
        <v>21</v>
      </c>
      <c r="B27" s="23">
        <f>B26+1</f>
        <v>2021</v>
      </c>
      <c r="C27" s="23">
        <v>7</v>
      </c>
      <c r="D27" s="23"/>
      <c r="E27" s="23">
        <v>4</v>
      </c>
      <c r="F27" s="23">
        <v>1</v>
      </c>
      <c r="G27" s="24">
        <f t="shared" si="0"/>
        <v>44402</v>
      </c>
      <c r="H27" s="24" t="str">
        <f>IF(COUNTIF(G$13:G26,$G27)&gt;=1,$G27," - ")</f>
        <v xml:space="preserve"> - </v>
      </c>
      <c r="I27" s="24" t="str">
        <f>IF(COUNTIF(H$13:H26,$G27)&gt;=1,$G27," - ")</f>
        <v xml:space="preserve"> - </v>
      </c>
      <c r="J27" s="24" t="str">
        <f>IF(COUNTIF(I$13:I26,$G27)&gt;=1,$G27," - ")</f>
        <v xml:space="preserve"> - </v>
      </c>
      <c r="K27" s="24" t="str">
        <f>IF(COUNTIF(J$13:J26,$G27)&gt;=1,$G27," - ")</f>
        <v xml:space="preserve"> - </v>
      </c>
      <c r="L27" s="24" t="str">
        <f>IF(COUNTIF(K$13:K26,$G27)&gt;=1,$G27," - ")</f>
        <v xml:space="preserve"> - </v>
      </c>
    </row>
    <row r="28" spans="1:12" x14ac:dyDescent="0.2">
      <c r="A28" s="14" t="s">
        <v>22</v>
      </c>
      <c r="B28" s="23">
        <f>$B$10</f>
        <v>2020</v>
      </c>
      <c r="C28" s="23">
        <v>9</v>
      </c>
      <c r="D28" s="14"/>
      <c r="E28" s="23">
        <v>1</v>
      </c>
      <c r="F28" s="23">
        <v>2</v>
      </c>
      <c r="G28" s="24">
        <f t="shared" si="0"/>
        <v>44081</v>
      </c>
      <c r="H28" s="24" t="str">
        <f>IF(COUNTIF(G$13:G27,$G28)&gt;=1,$G28," - ")</f>
        <v xml:space="preserve"> - </v>
      </c>
      <c r="I28" s="24" t="str">
        <f>IF(COUNTIF(H$13:H27,$G28)&gt;=1,$G28," - ")</f>
        <v xml:space="preserve"> - </v>
      </c>
      <c r="J28" s="24" t="str">
        <f>IF(COUNTIF(I$13:I27,$G28)&gt;=1,$G28," - ")</f>
        <v xml:space="preserve"> - </v>
      </c>
      <c r="K28" s="24" t="str">
        <f>IF(COUNTIF(J$13:J27,$G28)&gt;=1,$G28," - ")</f>
        <v xml:space="preserve"> - </v>
      </c>
      <c r="L28" s="24" t="str">
        <f>IF(COUNTIF(K$13:K27,$G28)&gt;=1,$G28," - ")</f>
        <v xml:space="preserve"> - </v>
      </c>
    </row>
    <row r="29" spans="1:12" x14ac:dyDescent="0.2">
      <c r="A29" s="14" t="s">
        <v>22</v>
      </c>
      <c r="B29" s="23">
        <f>B28+1</f>
        <v>2021</v>
      </c>
      <c r="C29" s="23">
        <v>9</v>
      </c>
      <c r="D29" s="14"/>
      <c r="E29" s="23">
        <v>1</v>
      </c>
      <c r="F29" s="23">
        <v>2</v>
      </c>
      <c r="G29" s="24">
        <f t="shared" si="0"/>
        <v>44445</v>
      </c>
      <c r="H29" s="24" t="str">
        <f>IF(COUNTIF(G$13:G28,$G29)&gt;=1,$G29," - ")</f>
        <v xml:space="preserve"> - </v>
      </c>
      <c r="I29" s="24" t="str">
        <f>IF(COUNTIF(H$13:H28,$G29)&gt;=1,$G29," - ")</f>
        <v xml:space="preserve"> - </v>
      </c>
      <c r="J29" s="24" t="str">
        <f>IF(COUNTIF(I$13:I28,$G29)&gt;=1,$G29," - ")</f>
        <v xml:space="preserve"> - </v>
      </c>
      <c r="K29" s="24" t="str">
        <f>IF(COUNTIF(J$13:J28,$G29)&gt;=1,$G29," - ")</f>
        <v xml:space="preserve"> - </v>
      </c>
      <c r="L29" s="24" t="str">
        <f>IF(COUNTIF(K$13:K28,$G29)&gt;=1,$G29," - ")</f>
        <v xml:space="preserve"> - </v>
      </c>
    </row>
    <row r="30" spans="1:12" x14ac:dyDescent="0.2">
      <c r="A30" s="14" t="s">
        <v>23</v>
      </c>
      <c r="B30" s="23">
        <f>$B$10</f>
        <v>2020</v>
      </c>
      <c r="C30" s="23">
        <v>10</v>
      </c>
      <c r="D30" s="23"/>
      <c r="E30" s="23">
        <v>2</v>
      </c>
      <c r="F30" s="23">
        <v>2</v>
      </c>
      <c r="G30" s="24">
        <f t="shared" si="0"/>
        <v>44116</v>
      </c>
      <c r="H30" s="24" t="str">
        <f>IF(COUNTIF(G$13:G29,$G30)&gt;=1,$G30," - ")</f>
        <v xml:space="preserve"> - </v>
      </c>
      <c r="I30" s="24" t="str">
        <f>IF(COUNTIF(H$13:H29,$G30)&gt;=1,$G30," - ")</f>
        <v xml:space="preserve"> - </v>
      </c>
      <c r="J30" s="24" t="str">
        <f>IF(COUNTIF(I$13:I29,$G30)&gt;=1,$G30," - ")</f>
        <v xml:space="preserve"> - </v>
      </c>
      <c r="K30" s="24" t="str">
        <f>IF(COUNTIF(J$13:J29,$G30)&gt;=1,$G30," - ")</f>
        <v xml:space="preserve"> - </v>
      </c>
      <c r="L30" s="24" t="str">
        <f>IF(COUNTIF(K$13:K29,$G30)&gt;=1,$G30," - ")</f>
        <v xml:space="preserve"> - </v>
      </c>
    </row>
    <row r="31" spans="1:12" x14ac:dyDescent="0.2">
      <c r="A31" s="14" t="s">
        <v>23</v>
      </c>
      <c r="B31" s="23">
        <f>B30+1</f>
        <v>2021</v>
      </c>
      <c r="C31" s="23">
        <v>10</v>
      </c>
      <c r="D31" s="23"/>
      <c r="E31" s="23">
        <v>2</v>
      </c>
      <c r="F31" s="23">
        <v>2</v>
      </c>
      <c r="G31" s="24">
        <f t="shared" si="0"/>
        <v>44480</v>
      </c>
      <c r="H31" s="24" t="str">
        <f>IF(COUNTIF(G$13:G30,$G31)&gt;=1,$G31," - ")</f>
        <v xml:space="preserve"> - </v>
      </c>
      <c r="I31" s="24" t="str">
        <f>IF(COUNTIF(H$13:H30,$G31)&gt;=1,$G31," - ")</f>
        <v xml:space="preserve"> - </v>
      </c>
      <c r="J31" s="24" t="str">
        <f>IF(COUNTIF(I$13:I30,$G31)&gt;=1,$G31," - ")</f>
        <v xml:space="preserve"> - </v>
      </c>
      <c r="K31" s="24" t="str">
        <f>IF(COUNTIF(J$13:J30,$G31)&gt;=1,$G31," - ")</f>
        <v xml:space="preserve"> - </v>
      </c>
      <c r="L31" s="24" t="str">
        <f>IF(COUNTIF(K$13:K30,$G31)&gt;=1,$G31," - ")</f>
        <v xml:space="preserve"> - </v>
      </c>
    </row>
    <row r="32" spans="1:12" x14ac:dyDescent="0.2">
      <c r="A32" s="14" t="s">
        <v>24</v>
      </c>
      <c r="B32" s="23">
        <f>$B$10</f>
        <v>2020</v>
      </c>
      <c r="C32" s="23">
        <v>11</v>
      </c>
      <c r="D32" s="14"/>
      <c r="E32" s="23">
        <v>4</v>
      </c>
      <c r="F32" s="23">
        <v>5</v>
      </c>
      <c r="G32" s="24">
        <f t="shared" si="0"/>
        <v>44161</v>
      </c>
      <c r="H32" s="24" t="str">
        <f>IF(COUNTIF(G$13:G31,$G32)&gt;=1,$G32," - ")</f>
        <v xml:space="preserve"> - </v>
      </c>
      <c r="I32" s="24" t="str">
        <f>IF(COUNTIF(H$13:H31,$G32)&gt;=1,$G32," - ")</f>
        <v xml:space="preserve"> - </v>
      </c>
      <c r="J32" s="24" t="str">
        <f>IF(COUNTIF(I$13:I31,$G32)&gt;=1,$G32," - ")</f>
        <v xml:space="preserve"> - </v>
      </c>
      <c r="K32" s="24" t="str">
        <f>IF(COUNTIF(J$13:J31,$G32)&gt;=1,$G32," - ")</f>
        <v xml:space="preserve"> - </v>
      </c>
      <c r="L32" s="24" t="str">
        <f>IF(COUNTIF(K$13:K31,$G32)&gt;=1,$G32," - ")</f>
        <v xml:space="preserve"> - </v>
      </c>
    </row>
    <row r="33" spans="1:13" x14ac:dyDescent="0.2">
      <c r="A33" s="14" t="s">
        <v>24</v>
      </c>
      <c r="B33" s="23">
        <f>B32+1</f>
        <v>2021</v>
      </c>
      <c r="C33" s="23">
        <v>11</v>
      </c>
      <c r="D33" s="14"/>
      <c r="E33" s="23">
        <v>4</v>
      </c>
      <c r="F33" s="23">
        <v>5</v>
      </c>
      <c r="G33" s="24">
        <f t="shared" si="0"/>
        <v>44525</v>
      </c>
      <c r="H33" s="24" t="str">
        <f>IF(COUNTIF(G$13:G32,$G33)&gt;=1,$G33," - ")</f>
        <v xml:space="preserve"> - </v>
      </c>
      <c r="I33" s="24" t="str">
        <f>IF(COUNTIF(H$13:H32,$G33)&gt;=1,$G33," - ")</f>
        <v xml:space="preserve"> - </v>
      </c>
      <c r="J33" s="24" t="str">
        <f>IF(COUNTIF(I$13:I32,$G33)&gt;=1,$G33," - ")</f>
        <v xml:space="preserve"> - </v>
      </c>
      <c r="K33" s="24" t="str">
        <f>IF(COUNTIF(J$13:J32,$G33)&gt;=1,$G33," - ")</f>
        <v xml:space="preserve"> - </v>
      </c>
      <c r="L33" s="24" t="str">
        <f>IF(COUNTIF(K$13:K32,$G33)&gt;=1,$G33," - ")</f>
        <v xml:space="preserve"> - </v>
      </c>
    </row>
    <row r="34" spans="1:13" s="223" customFormat="1" x14ac:dyDescent="0.2">
      <c r="A34" s="237" t="s">
        <v>142</v>
      </c>
      <c r="B34" s="23">
        <f>$B$10</f>
        <v>2020</v>
      </c>
      <c r="C34" s="23">
        <v>5</v>
      </c>
      <c r="D34" s="48"/>
      <c r="E34" s="23">
        <v>1</v>
      </c>
      <c r="F34" s="23">
        <v>2</v>
      </c>
      <c r="G34" s="24">
        <f t="shared" ref="G34:G39" si="1">IF(OR(OR(C34="",E34=""),F34=""),"",(DATE(B34,C34,1)+(E34-1)*7)+F34-WEEKDAY(DATE(B34,C34,1))+IF(F34&lt;WEEKDAY(DATE(B34,C34,1)),7,0))</f>
        <v>43955</v>
      </c>
      <c r="H34" s="24" t="str">
        <f>IF(COUNTIF(G$13:G33,$G34)&gt;=1,$G34," - ")</f>
        <v xml:space="preserve"> - </v>
      </c>
      <c r="I34" s="24" t="str">
        <f>IF(COUNTIF(H$13:H33,$G34)&gt;=1,$G34," - ")</f>
        <v xml:space="preserve"> - </v>
      </c>
      <c r="J34" s="24" t="str">
        <f>IF(COUNTIF(I$13:I33,$G34)&gt;=1,$G34," - ")</f>
        <v xml:space="preserve"> - </v>
      </c>
      <c r="K34" s="24" t="str">
        <f>IF(COUNTIF(J$13:J33,$G34)&gt;=1,$G34," - ")</f>
        <v xml:space="preserve"> - </v>
      </c>
      <c r="L34" s="24" t="str">
        <f>IF(COUNTIF(K$13:K33,$G34)&gt;=1,$G34," - ")</f>
        <v xml:space="preserve"> - </v>
      </c>
    </row>
    <row r="35" spans="1:13" s="223" customFormat="1" x14ac:dyDescent="0.2">
      <c r="A35" s="237" t="s">
        <v>142</v>
      </c>
      <c r="B35" s="23">
        <f>B34+1</f>
        <v>2021</v>
      </c>
      <c r="C35" s="23">
        <v>5</v>
      </c>
      <c r="D35" s="48"/>
      <c r="E35" s="23">
        <v>1</v>
      </c>
      <c r="F35" s="23">
        <v>2</v>
      </c>
      <c r="G35" s="24">
        <f t="shared" si="1"/>
        <v>44319</v>
      </c>
      <c r="H35" s="24" t="str">
        <f>IF(COUNTIF(G$13:G34,$G35)&gt;=1,$G35," - ")</f>
        <v xml:space="preserve"> - </v>
      </c>
      <c r="I35" s="24" t="str">
        <f>IF(COUNTIF(H$13:H34,$G35)&gt;=1,$G35," - ")</f>
        <v xml:space="preserve"> - </v>
      </c>
      <c r="J35" s="24" t="str">
        <f>IF(COUNTIF(I$13:I34,$G35)&gt;=1,$G35," - ")</f>
        <v xml:space="preserve"> - </v>
      </c>
      <c r="K35" s="24" t="str">
        <f>IF(COUNTIF(J$13:J34,$G35)&gt;=1,$G35," - ")</f>
        <v xml:space="preserve"> - </v>
      </c>
      <c r="L35" s="24" t="str">
        <f>IF(COUNTIF(K$13:K34,$G35)&gt;=1,$G35," - ")</f>
        <v xml:space="preserve"> - </v>
      </c>
    </row>
    <row r="36" spans="1:13" s="223" customFormat="1" x14ac:dyDescent="0.2">
      <c r="A36" s="237" t="s">
        <v>143</v>
      </c>
      <c r="B36" s="23">
        <f>$B$10</f>
        <v>2020</v>
      </c>
      <c r="C36" s="23">
        <v>8</v>
      </c>
      <c r="D36" s="48"/>
      <c r="E36" s="23">
        <v>1</v>
      </c>
      <c r="F36" s="23">
        <v>2</v>
      </c>
      <c r="G36" s="24">
        <f t="shared" si="1"/>
        <v>44046</v>
      </c>
      <c r="H36" s="24" t="str">
        <f>IF(COUNTIF(G$13:G35,$G36)&gt;=1,$G36," - ")</f>
        <v xml:space="preserve"> - </v>
      </c>
      <c r="I36" s="24" t="str">
        <f>IF(COUNTIF(H$13:H35,$G36)&gt;=1,$G36," - ")</f>
        <v xml:space="preserve"> - </v>
      </c>
      <c r="J36" s="24" t="str">
        <f>IF(COUNTIF(I$13:I35,$G36)&gt;=1,$G36," - ")</f>
        <v xml:space="preserve"> - </v>
      </c>
      <c r="K36" s="24" t="str">
        <f>IF(COUNTIF(J$13:J35,$G36)&gt;=1,$G36," - ")</f>
        <v xml:space="preserve"> - </v>
      </c>
      <c r="L36" s="24" t="str">
        <f>IF(COUNTIF(K$13:K35,$G36)&gt;=1,$G36," - ")</f>
        <v xml:space="preserve"> - </v>
      </c>
    </row>
    <row r="37" spans="1:13" s="223" customFormat="1" x14ac:dyDescent="0.2">
      <c r="A37" s="237" t="s">
        <v>143</v>
      </c>
      <c r="B37" s="23">
        <f>B36+1</f>
        <v>2021</v>
      </c>
      <c r="C37" s="23">
        <v>8</v>
      </c>
      <c r="D37" s="48"/>
      <c r="E37" s="23">
        <v>1</v>
      </c>
      <c r="F37" s="23">
        <v>2</v>
      </c>
      <c r="G37" s="24">
        <f t="shared" si="1"/>
        <v>44410</v>
      </c>
      <c r="H37" s="24" t="str">
        <f>IF(COUNTIF(G$13:G36,$G37)&gt;=1,$G37," - ")</f>
        <v xml:space="preserve"> - </v>
      </c>
      <c r="I37" s="24" t="str">
        <f>IF(COUNTIF(H$13:H36,$G37)&gt;=1,$G37," - ")</f>
        <v xml:space="preserve"> - </v>
      </c>
      <c r="J37" s="24" t="str">
        <f>IF(COUNTIF(I$13:I36,$G37)&gt;=1,$G37," - ")</f>
        <v xml:space="preserve"> - </v>
      </c>
      <c r="K37" s="24" t="str">
        <f>IF(COUNTIF(J$13:J36,$G37)&gt;=1,$G37," - ")</f>
        <v xml:space="preserve"> - </v>
      </c>
      <c r="L37" s="24" t="str">
        <f>IF(COUNTIF(K$13:K36,$G37)&gt;=1,$G37," - ")</f>
        <v xml:space="preserve"> - </v>
      </c>
    </row>
    <row r="38" spans="1:13" s="223" customFormat="1" x14ac:dyDescent="0.2">
      <c r="A38" s="237" t="s">
        <v>144</v>
      </c>
      <c r="B38" s="23">
        <f>$B$10</f>
        <v>2020</v>
      </c>
      <c r="C38" s="23">
        <v>9</v>
      </c>
      <c r="D38" s="48"/>
      <c r="E38" s="23">
        <v>0</v>
      </c>
      <c r="F38" s="23">
        <v>2</v>
      </c>
      <c r="G38" s="24">
        <f t="shared" si="1"/>
        <v>44074</v>
      </c>
      <c r="H38" s="24" t="str">
        <f>IF(COUNTIF(G$13:G37,$G38)&gt;=1,$G38," - ")</f>
        <v xml:space="preserve"> - </v>
      </c>
      <c r="I38" s="24" t="str">
        <f>IF(COUNTIF(H$13:H37,$G38)&gt;=1,$G38," - ")</f>
        <v xml:space="preserve"> - </v>
      </c>
      <c r="J38" s="24" t="str">
        <f>IF(COUNTIF(I$13:I37,$G38)&gt;=1,$G38," - ")</f>
        <v xml:space="preserve"> - </v>
      </c>
      <c r="K38" s="24" t="str">
        <f>IF(COUNTIF(J$13:J37,$G38)&gt;=1,$G38," - ")</f>
        <v xml:space="preserve"> - </v>
      </c>
      <c r="L38" s="24" t="str">
        <f>IF(COUNTIF(K$13:K37,$G38)&gt;=1,$G38," - ")</f>
        <v xml:space="preserve"> - </v>
      </c>
    </row>
    <row r="39" spans="1:13" s="223" customFormat="1" x14ac:dyDescent="0.2">
      <c r="A39" s="237" t="s">
        <v>144</v>
      </c>
      <c r="B39" s="23">
        <f>B38+1</f>
        <v>2021</v>
      </c>
      <c r="C39" s="23">
        <v>9</v>
      </c>
      <c r="D39" s="48"/>
      <c r="E39" s="23">
        <v>0</v>
      </c>
      <c r="F39" s="23">
        <v>2</v>
      </c>
      <c r="G39" s="24">
        <f t="shared" si="1"/>
        <v>44438</v>
      </c>
      <c r="H39" s="24" t="str">
        <f>IF(COUNTIF(G$13:G38,$G39)&gt;=1,$G39," - ")</f>
        <v xml:space="preserve"> - </v>
      </c>
      <c r="I39" s="24" t="str">
        <f>IF(COUNTIF(H$13:H38,$G39)&gt;=1,$G39," - ")</f>
        <v xml:space="preserve"> - </v>
      </c>
      <c r="J39" s="24" t="str">
        <f>IF(COUNTIF(I$13:I38,$G39)&gt;=1,$G39," - ")</f>
        <v xml:space="preserve"> - </v>
      </c>
      <c r="K39" s="24" t="str">
        <f>IF(COUNTIF(J$13:J38,$G39)&gt;=1,$G39," - ")</f>
        <v xml:space="preserve"> - </v>
      </c>
      <c r="L39" s="24" t="str">
        <f>IF(COUNTIF(K$13:K38,$G39)&gt;=1,$G39," - ")</f>
        <v xml:space="preserve"> - </v>
      </c>
    </row>
    <row r="40" spans="1:13" x14ac:dyDescent="0.2">
      <c r="A40" s="14" t="s">
        <v>25</v>
      </c>
      <c r="B40" s="23">
        <f>$B$10</f>
        <v>2020</v>
      </c>
      <c r="C40" s="23"/>
      <c r="D40" s="23"/>
      <c r="E40" s="23"/>
      <c r="F40" s="23"/>
      <c r="G40" s="25">
        <f>IF(WEEKDAY(DATE(B40,4,16),16)&lt;=2,DATE(B40,4,18),IF(WEEKDAY(DATE(B40,4,16),1)=2,DATE(B40,4,17),DATE(B40,4,15)))</f>
        <v>43936</v>
      </c>
      <c r="H40" s="24" t="str">
        <f>IF(COUNTIF(G$13:G39,$G40)&gt;=1,$G40," - ")</f>
        <v xml:space="preserve"> - </v>
      </c>
      <c r="I40" s="24" t="str">
        <f>IF(COUNTIF(H$13:H39,$G40)&gt;=1,$G40," - ")</f>
        <v xml:space="preserve"> - </v>
      </c>
      <c r="J40" s="24" t="str">
        <f>IF(COUNTIF(I$13:I39,$G40)&gt;=1,$G40," - ")</f>
        <v xml:space="preserve"> - </v>
      </c>
      <c r="K40" s="24" t="str">
        <f>IF(COUNTIF(J$13:J39,$G40)&gt;=1,$G40," - ")</f>
        <v xml:space="preserve"> - </v>
      </c>
      <c r="L40" s="24" t="str">
        <f>IF(COUNTIF(K$13:K39,$G40)&gt;=1,$G40," - ")</f>
        <v xml:space="preserve"> - </v>
      </c>
      <c r="M40" s="26"/>
    </row>
    <row r="41" spans="1:13" x14ac:dyDescent="0.2">
      <c r="A41" s="14" t="s">
        <v>25</v>
      </c>
      <c r="B41" s="23">
        <f>B40+1</f>
        <v>2021</v>
      </c>
      <c r="C41" s="23"/>
      <c r="D41" s="23"/>
      <c r="E41" s="23"/>
      <c r="F41" s="23"/>
      <c r="G41" s="25">
        <f>IF(WEEKDAY(DATE(B41,4,16),16)&lt;=2,DATE(B41,4,18),IF(WEEKDAY(DATE(B41,4,16),1)=2,DATE(B41,4,17),DATE(B41,4,15)))</f>
        <v>44301</v>
      </c>
      <c r="H41" s="24" t="str">
        <f>IF(COUNTIF(G$13:G40,$G41)&gt;=1,$G41," - ")</f>
        <v xml:space="preserve"> - </v>
      </c>
      <c r="I41" s="24" t="str">
        <f>IF(COUNTIF(H$13:H40,$G41)&gt;=1,$G41," - ")</f>
        <v xml:space="preserve"> - </v>
      </c>
      <c r="J41" s="24" t="str">
        <f>IF(COUNTIF(I$13:I40,$G41)&gt;=1,$G41," - ")</f>
        <v xml:space="preserve"> - </v>
      </c>
      <c r="K41" s="24" t="str">
        <f>IF(COUNTIF(J$13:J40,$G41)&gt;=1,$G41," - ")</f>
        <v xml:space="preserve"> - </v>
      </c>
      <c r="L41" s="24" t="str">
        <f>IF(COUNTIF(K$13:K40,$G41)&gt;=1,$G41," - ")</f>
        <v xml:space="preserve"> - </v>
      </c>
      <c r="M41" s="26"/>
    </row>
    <row r="42" spans="1:13" x14ac:dyDescent="0.2">
      <c r="A42" s="14" t="s">
        <v>26</v>
      </c>
      <c r="B42" s="23">
        <f>$B$10</f>
        <v>2020</v>
      </c>
      <c r="C42" s="23">
        <v>4</v>
      </c>
      <c r="D42" s="14"/>
      <c r="E42" s="23"/>
      <c r="F42" s="23">
        <v>1</v>
      </c>
      <c r="G42" s="24">
        <f>IF(B42&lt;2007,(DATE(B42,C42,1)+(1-1)*7)+IF(F42&lt;WEEKDAY(DATE(B42,C42,1)),F42+7-WEEKDAY(DATE(B42,C42,1)),F42-WEEKDAY(DATE(B42,C42,1))),(DATE(B42,C42-1,1)+(2-1)*7)+IF(F42&lt;WEEKDAY(DATE(B42,C42-1,1)),F42+7-WEEKDAY(DATE(B42,C42-1,1)),F42-WEEKDAY(DATE(B42,C42-1,1))))</f>
        <v>43898</v>
      </c>
      <c r="H42" s="24" t="str">
        <f>IF(COUNTIF(G$13:G41,$G42)&gt;=1,$G42," - ")</f>
        <v xml:space="preserve"> - </v>
      </c>
      <c r="I42" s="24" t="str">
        <f>IF(COUNTIF(H$13:H41,$G42)&gt;=1,$G42," - ")</f>
        <v xml:space="preserve"> - </v>
      </c>
      <c r="J42" s="24" t="str">
        <f>IF(COUNTIF(I$13:I41,$G42)&gt;=1,$G42," - ")</f>
        <v xml:space="preserve"> - </v>
      </c>
      <c r="K42" s="24" t="str">
        <f>IF(COUNTIF(J$13:J41,$G42)&gt;=1,$G42," - ")</f>
        <v xml:space="preserve"> - </v>
      </c>
      <c r="L42" s="24" t="str">
        <f>IF(COUNTIF(K$13:K41,$G42)&gt;=1,$G42," - ")</f>
        <v xml:space="preserve"> - </v>
      </c>
      <c r="M42" s="26"/>
    </row>
    <row r="43" spans="1:13" x14ac:dyDescent="0.2">
      <c r="A43" s="14" t="s">
        <v>26</v>
      </c>
      <c r="B43" s="23">
        <f>B42+1</f>
        <v>2021</v>
      </c>
      <c r="C43" s="23">
        <v>4</v>
      </c>
      <c r="D43" s="14"/>
      <c r="E43" s="23"/>
      <c r="F43" s="23">
        <v>1</v>
      </c>
      <c r="G43" s="24">
        <f>IF(B43&lt;2007,(DATE(B43,C43,1)+(1-1)*7)+IF(F43&lt;WEEKDAY(DATE(B43,C43,1)),F43+7-WEEKDAY(DATE(B43,C43,1)),F43-WEEKDAY(DATE(B43,C43,1))),(DATE(B43,C43-1,1)+(2-1)*7)+IF(F43&lt;WEEKDAY(DATE(B43,C43-1,1)),F43+7-WEEKDAY(DATE(B43,C43-1,1)),F43-WEEKDAY(DATE(B43,C43-1,1))))</f>
        <v>44269</v>
      </c>
      <c r="H43" s="24" t="str">
        <f>IF(COUNTIF(G$13:G42,$G43)&gt;=1,$G43," - ")</f>
        <v xml:space="preserve"> - </v>
      </c>
      <c r="I43" s="24" t="str">
        <f>IF(COUNTIF(H$13:H42,$G43)&gt;=1,$G43," - ")</f>
        <v xml:space="preserve"> - </v>
      </c>
      <c r="J43" s="24" t="str">
        <f>IF(COUNTIF(I$13:I42,$G43)&gt;=1,$G43," - ")</f>
        <v xml:space="preserve"> - </v>
      </c>
      <c r="K43" s="24" t="str">
        <f>IF(COUNTIF(J$13:J42,$G43)&gt;=1,$G43," - ")</f>
        <v xml:space="preserve"> - </v>
      </c>
      <c r="L43" s="24" t="str">
        <f>IF(COUNTIF(K$13:K42,$G43)&gt;=1,$G43," - ")</f>
        <v xml:space="preserve"> - </v>
      </c>
      <c r="M43" s="26"/>
    </row>
    <row r="44" spans="1:13" x14ac:dyDescent="0.2">
      <c r="A44" s="14" t="s">
        <v>26</v>
      </c>
      <c r="B44" s="23">
        <f>$B$10</f>
        <v>2020</v>
      </c>
      <c r="C44" s="23">
        <v>11</v>
      </c>
      <c r="D44" s="14"/>
      <c r="E44" s="23"/>
      <c r="F44" s="23">
        <v>1</v>
      </c>
      <c r="G44" s="24">
        <f>IF(B44&lt;2007,(DATE(B44,C44,1)+(-1)*7)+IF(F44&lt;WEEKDAY(DATE(B44,C44,1)),F44+7-WEEKDAY(DATE(B44,C44,1)),F44-WEEKDAY(DATE(B44,C44,1))),(DATE(B44,C44,1)+(1-1)*7)+IF(F44&lt;WEEKDAY(DATE(B44,C44,1)),F44+7-WEEKDAY(DATE(B44,C44,1)),F44-WEEKDAY(DATE(B44,C44,1))))</f>
        <v>44136</v>
      </c>
      <c r="H44" s="24" t="str">
        <f>IF(COUNTIF(G$13:G43,$G44)&gt;=1,$G44," - ")</f>
        <v xml:space="preserve"> - </v>
      </c>
      <c r="I44" s="24" t="str">
        <f>IF(COUNTIF(H$13:H43,$G44)&gt;=1,$G44," - ")</f>
        <v xml:space="preserve"> - </v>
      </c>
      <c r="J44" s="24" t="str">
        <f>IF(COUNTIF(I$13:I43,$G44)&gt;=1,$G44," - ")</f>
        <v xml:space="preserve"> - </v>
      </c>
      <c r="K44" s="24" t="str">
        <f>IF(COUNTIF(J$13:J43,$G44)&gt;=1,$G44," - ")</f>
        <v xml:space="preserve"> - </v>
      </c>
      <c r="L44" s="24" t="str">
        <f>IF(COUNTIF(K$13:K43,$G44)&gt;=1,$G44," - ")</f>
        <v xml:space="preserve"> - </v>
      </c>
      <c r="M44" s="26"/>
    </row>
    <row r="45" spans="1:13" x14ac:dyDescent="0.2">
      <c r="A45" s="14" t="s">
        <v>26</v>
      </c>
      <c r="B45" s="23">
        <f>B44+1</f>
        <v>2021</v>
      </c>
      <c r="C45" s="23">
        <v>11</v>
      </c>
      <c r="D45" s="14"/>
      <c r="E45" s="23"/>
      <c r="F45" s="23">
        <v>1</v>
      </c>
      <c r="G45" s="24">
        <f>IF(B45&lt;2007,(DATE(B45,C45,1)+(-1)*7)+IF(F45&lt;WEEKDAY(DATE(B45,C45,1)),F45+7-WEEKDAY(DATE(B45,C45,1)),F45-WEEKDAY(DATE(B45,C45,1))),(DATE(B45,C45,1)+(1-1)*7)+IF(F45&lt;WEEKDAY(DATE(B45,C45,1)),F45+7-WEEKDAY(DATE(B45,C45,1)),F45-WEEKDAY(DATE(B45,C45,1))))</f>
        <v>44507</v>
      </c>
      <c r="H45" s="24" t="str">
        <f>IF(COUNTIF(G$13:G44,$G45)&gt;=1,$G45," - ")</f>
        <v xml:space="preserve"> - </v>
      </c>
      <c r="I45" s="24" t="str">
        <f>IF(COUNTIF(H$13:H44,$G45)&gt;=1,$G45," - ")</f>
        <v xml:space="preserve"> - </v>
      </c>
      <c r="J45" s="24" t="str">
        <f>IF(COUNTIF(I$13:I44,$G45)&gt;=1,$G45," - ")</f>
        <v xml:space="preserve"> - </v>
      </c>
      <c r="K45" s="24" t="str">
        <f>IF(COUNTIF(J$13:J44,$G45)&gt;=1,$G45," - ")</f>
        <v xml:space="preserve"> - </v>
      </c>
      <c r="L45" s="24" t="str">
        <f>IF(COUNTIF(K$13:K44,$G45)&gt;=1,$G45," - ")</f>
        <v xml:space="preserve"> - </v>
      </c>
      <c r="M45" s="26"/>
    </row>
    <row r="46" spans="1:13" x14ac:dyDescent="0.2">
      <c r="A46" s="14" t="s">
        <v>27</v>
      </c>
      <c r="B46" s="23">
        <f>$B$10</f>
        <v>2020</v>
      </c>
      <c r="C46" s="23"/>
      <c r="D46" s="23"/>
      <c r="E46" s="23"/>
      <c r="F46" s="23"/>
      <c r="G46" s="25">
        <f>G28+6</f>
        <v>44087</v>
      </c>
      <c r="H46" s="24" t="str">
        <f>IF(COUNTIF(G$13:G45,$G46)&gt;=1,$G46," - ")</f>
        <v xml:space="preserve"> - </v>
      </c>
      <c r="I46" s="24" t="str">
        <f>IF(COUNTIF(H$13:H45,$G46)&gt;=1,$G46," - ")</f>
        <v xml:space="preserve"> - </v>
      </c>
      <c r="J46" s="24" t="str">
        <f>IF(COUNTIF(I$13:I45,$G46)&gt;=1,$G46," - ")</f>
        <v xml:space="preserve"> - </v>
      </c>
      <c r="K46" s="24" t="str">
        <f>IF(COUNTIF(J$13:J45,$G46)&gt;=1,$G46," - ")</f>
        <v xml:space="preserve"> - </v>
      </c>
      <c r="L46" s="24" t="str">
        <f>IF(COUNTIF(K$13:K45,$G46)&gt;=1,$G46," - ")</f>
        <v xml:space="preserve"> - </v>
      </c>
      <c r="M46" s="26"/>
    </row>
    <row r="47" spans="1:13" x14ac:dyDescent="0.2">
      <c r="A47" s="14" t="s">
        <v>27</v>
      </c>
      <c r="B47" s="23">
        <f>B46+1</f>
        <v>2021</v>
      </c>
      <c r="C47" s="23"/>
      <c r="D47" s="23"/>
      <c r="E47" s="23"/>
      <c r="F47" s="23"/>
      <c r="G47" s="25">
        <f>G29+6</f>
        <v>44451</v>
      </c>
      <c r="H47" s="24" t="str">
        <f>IF(COUNTIF(G$13:G46,$G47)&gt;=1,$G47," - ")</f>
        <v xml:space="preserve"> - </v>
      </c>
      <c r="I47" s="24" t="str">
        <f>IF(COUNTIF(H$13:H46,$G47)&gt;=1,$G47," - ")</f>
        <v xml:space="preserve"> - </v>
      </c>
      <c r="J47" s="24" t="str">
        <f>IF(COUNTIF(I$13:I46,$G47)&gt;=1,$G47," - ")</f>
        <v xml:space="preserve"> - </v>
      </c>
      <c r="K47" s="24" t="str">
        <f>IF(COUNTIF(J$13:J46,$G47)&gt;=1,$G47," - ")</f>
        <v xml:space="preserve"> - </v>
      </c>
      <c r="L47" s="24" t="str">
        <f>IF(COUNTIF(K$13:K46,$G47)&gt;=1,$G47," - ")</f>
        <v xml:space="preserve"> - </v>
      </c>
      <c r="M47" s="26"/>
    </row>
    <row r="48" spans="1:13" x14ac:dyDescent="0.2">
      <c r="A48" s="14" t="s">
        <v>28</v>
      </c>
      <c r="B48" s="23">
        <f>$B$10</f>
        <v>2020</v>
      </c>
      <c r="C48" s="23">
        <v>4</v>
      </c>
      <c r="D48" s="23"/>
      <c r="E48" s="23"/>
      <c r="F48" s="23">
        <v>4</v>
      </c>
      <c r="G48" s="25">
        <f>IF(WEEKDAY(DATE(B48,C48+1,0),1)=7,DATE(B48,C48+1,0)-(7-F48),(DATE(B48,C48+1,0)-WEEKDAY(DATE(B48,C48+1,0),1))-(7-F48))</f>
        <v>43943</v>
      </c>
      <c r="H48" s="24" t="str">
        <f>IF(COUNTIF(G$13:G47,$G48)&gt;=1,$G48," - ")</f>
        <v xml:space="preserve"> - </v>
      </c>
      <c r="I48" s="24" t="str">
        <f>IF(COUNTIF(H$13:H47,$G48)&gt;=1,$G48," - ")</f>
        <v xml:space="preserve"> - </v>
      </c>
      <c r="J48" s="24" t="str">
        <f>IF(COUNTIF(I$13:I47,$G48)&gt;=1,$G48," - ")</f>
        <v xml:space="preserve"> - </v>
      </c>
      <c r="K48" s="24" t="str">
        <f>IF(COUNTIF(J$13:J47,$G48)&gt;=1,$G48," - ")</f>
        <v xml:space="preserve"> - </v>
      </c>
      <c r="L48" s="24" t="str">
        <f>IF(COUNTIF(K$13:K47,$G48)&gt;=1,$G48," - ")</f>
        <v xml:space="preserve"> - </v>
      </c>
      <c r="M48" s="26"/>
    </row>
    <row r="49" spans="1:13" x14ac:dyDescent="0.2">
      <c r="A49" s="14" t="s">
        <v>28</v>
      </c>
      <c r="B49" s="23">
        <f>B48+1</f>
        <v>2021</v>
      </c>
      <c r="C49" s="23">
        <v>4</v>
      </c>
      <c r="D49" s="23"/>
      <c r="E49" s="23"/>
      <c r="F49" s="23">
        <v>4</v>
      </c>
      <c r="G49" s="25">
        <f>IF(WEEKDAY(DATE(B49,C49+1,0),1)=7,DATE(B49,C49+1,0)-(7-F49),(DATE(B49,C49+1,0)-WEEKDAY(DATE(B49,C49+1,0),1))-(7-F49))</f>
        <v>44307</v>
      </c>
      <c r="H49" s="24" t="str">
        <f>IF(COUNTIF(G$13:G48,$G49)&gt;=1,$G49," - ")</f>
        <v xml:space="preserve"> - </v>
      </c>
      <c r="I49" s="24" t="str">
        <f>IF(COUNTIF(H$13:H48,$G49)&gt;=1,$G49," - ")</f>
        <v xml:space="preserve"> - </v>
      </c>
      <c r="J49" s="24" t="str">
        <f>IF(COUNTIF(I$13:I48,$G49)&gt;=1,$G49," - ")</f>
        <v xml:space="preserve"> - </v>
      </c>
      <c r="K49" s="24" t="str">
        <f>IF(COUNTIF(J$13:J48,$G49)&gt;=1,$G49," - ")</f>
        <v xml:space="preserve"> - </v>
      </c>
      <c r="L49" s="24" t="str">
        <f>IF(COUNTIF(K$13:K48,$G49)&gt;=1,$G49," - ")</f>
        <v xml:space="preserve"> - </v>
      </c>
      <c r="M49" s="26"/>
    </row>
    <row r="50" spans="1:13" x14ac:dyDescent="0.2">
      <c r="A50" s="14" t="s">
        <v>29</v>
      </c>
      <c r="B50" s="23">
        <f>$B$10</f>
        <v>2020</v>
      </c>
      <c r="C50" s="23"/>
      <c r="D50" s="23"/>
      <c r="E50" s="23"/>
      <c r="F50" s="23"/>
      <c r="G50" s="24">
        <f>IF(AND(B50&gt;=2013,B50&lt;=2030),DATEVALUE(INDEX({"2013-02-10";"2014-01-31";"2015-02-19";"2016-02-08";"2017-01-28";"2018-02-16";"2019-02-05";"2020-01-25";"2021-02-12";"2022-02-01";"2023-01-22";"2024-02-10";"2025-01-29";"2026-02-17";"2027-02-06";"2028-01-26";"2029-02-13";"2030-02-03"},B50-2012)),"")</f>
        <v>43855</v>
      </c>
      <c r="H50" s="24" t="str">
        <f>IF(COUNTIF(G$13:G49,$G50)&gt;=1,$G50," - ")</f>
        <v xml:space="preserve"> - </v>
      </c>
      <c r="I50" s="24" t="str">
        <f>IF(COUNTIF(H$13:H49,$G50)&gt;=1,$G50," - ")</f>
        <v xml:space="preserve"> - </v>
      </c>
      <c r="J50" s="24" t="str">
        <f>IF(COUNTIF(I$13:I49,$G50)&gt;=1,$G50," - ")</f>
        <v xml:space="preserve"> - </v>
      </c>
      <c r="K50" s="24" t="str">
        <f>IF(COUNTIF(J$13:J49,$G50)&gt;=1,$G50," - ")</f>
        <v xml:space="preserve"> - </v>
      </c>
      <c r="L50" s="24" t="str">
        <f>IF(COUNTIF(K$13:K49,$G50)&gt;=1,$G50," - ")</f>
        <v xml:space="preserve"> - </v>
      </c>
      <c r="M50" s="26"/>
    </row>
    <row r="51" spans="1:13" x14ac:dyDescent="0.2">
      <c r="A51" s="14" t="s">
        <v>29</v>
      </c>
      <c r="B51" s="23">
        <f>B50+1</f>
        <v>2021</v>
      </c>
      <c r="C51" s="23"/>
      <c r="D51" s="23"/>
      <c r="E51" s="23"/>
      <c r="F51" s="23"/>
      <c r="G51" s="24">
        <f>IF(AND(B51&gt;=2013,B51&lt;=2030),DATEVALUE(INDEX({"2013-02-10";"2014-01-31";"2015-02-19";"2016-02-08";"2017-01-28";"2018-02-16";"2019-02-05";"2020-01-25";"2021-02-12";"2022-02-01";"2023-01-22";"2024-02-10";"2025-01-29";"2026-02-17";"2027-02-06";"2028-01-26";"2029-02-13";"2030-02-03"},B51-2012)),"")</f>
        <v>44239</v>
      </c>
      <c r="H51" s="24" t="str">
        <f>IF(COUNTIF(G$13:G50,$G51)&gt;=1,$G51," - ")</f>
        <v xml:space="preserve"> - </v>
      </c>
      <c r="I51" s="24" t="str">
        <f>IF(COUNTIF(H$13:H50,$G51)&gt;=1,$G51," - ")</f>
        <v xml:space="preserve"> - </v>
      </c>
      <c r="J51" s="24" t="str">
        <f>IF(COUNTIF(I$13:I50,$G51)&gt;=1,$G51," - ")</f>
        <v xml:space="preserve"> - </v>
      </c>
      <c r="K51" s="24" t="str">
        <f>IF(COUNTIF(J$13:J50,$G51)&gt;=1,$G51," - ")</f>
        <v xml:space="preserve"> - </v>
      </c>
      <c r="L51" s="24" t="str">
        <f>IF(COUNTIF(K$13:K50,$G51)&gt;=1,$G51," - ")</f>
        <v xml:space="preserve"> - </v>
      </c>
      <c r="M51" s="26"/>
    </row>
    <row r="52" spans="1:13" x14ac:dyDescent="0.2">
      <c r="A52" s="14" t="s">
        <v>30</v>
      </c>
      <c r="B52" s="23">
        <f>$B$10</f>
        <v>2020</v>
      </c>
      <c r="C52" s="23"/>
      <c r="D52" s="23"/>
      <c r="E52" s="23"/>
      <c r="F52" s="23"/>
      <c r="G52" s="24">
        <f>IF(AND(B52&gt;1900,B52&lt;2199),ROUND(DATE(B52,4,1)/7+MOD(19*MOD(B52,19)-7,30)*0.14,0)*7-6,"")</f>
        <v>43933</v>
      </c>
      <c r="H52" s="24" t="str">
        <f>IF(COUNTIF(G$13:G51,$G52)&gt;=1,$G52," - ")</f>
        <v xml:space="preserve"> - </v>
      </c>
      <c r="I52" s="24" t="str">
        <f>IF(COUNTIF(H$13:H51,$G52)&gt;=1,$G52," - ")</f>
        <v xml:space="preserve"> - </v>
      </c>
      <c r="J52" s="24" t="str">
        <f>IF(COUNTIF(I$13:I51,$G52)&gt;=1,$G52," - ")</f>
        <v xml:space="preserve"> - </v>
      </c>
      <c r="K52" s="24" t="str">
        <f>IF(COUNTIF(J$13:J51,$G52)&gt;=1,$G52," - ")</f>
        <v xml:space="preserve"> - </v>
      </c>
      <c r="L52" s="24" t="str">
        <f>IF(COUNTIF(K$13:K51,$G52)&gt;=1,$G52," - ")</f>
        <v xml:space="preserve"> - </v>
      </c>
    </row>
    <row r="53" spans="1:13" x14ac:dyDescent="0.2">
      <c r="A53" s="14" t="s">
        <v>30</v>
      </c>
      <c r="B53" s="23">
        <f>B52+1</f>
        <v>2021</v>
      </c>
      <c r="C53" s="23"/>
      <c r="D53" s="23"/>
      <c r="E53" s="23"/>
      <c r="F53" s="23"/>
      <c r="G53" s="24">
        <f>IF(AND(B53&gt;1900,B53&lt;2199),ROUND(DATE(B53,4,1)/7+MOD(19*MOD(B53,19)-7,30)*0.14,0)*7-6,"")</f>
        <v>44290</v>
      </c>
      <c r="H53" s="24" t="str">
        <f>IF(COUNTIF(G$13:G52,$G53)&gt;=1,$G53," - ")</f>
        <v xml:space="preserve"> - </v>
      </c>
      <c r="I53" s="24" t="str">
        <f>IF(COUNTIF(H$13:H52,$G53)&gt;=1,$G53," - ")</f>
        <v xml:space="preserve"> - </v>
      </c>
      <c r="J53" s="24" t="str">
        <f>IF(COUNTIF(I$13:I52,$G53)&gt;=1,$G53," - ")</f>
        <v xml:space="preserve"> - </v>
      </c>
      <c r="K53" s="24" t="str">
        <f>IF(COUNTIF(J$13:J52,$G53)&gt;=1,$G53," - ")</f>
        <v xml:space="preserve"> - </v>
      </c>
      <c r="L53" s="24" t="str">
        <f>IF(COUNTIF(K$13:K52,$G53)&gt;=1,$G53," - ")</f>
        <v xml:space="preserve"> - </v>
      </c>
    </row>
    <row r="54" spans="1:13" s="223" customFormat="1" x14ac:dyDescent="0.2">
      <c r="A54" s="237" t="s">
        <v>145</v>
      </c>
      <c r="B54" s="27" t="s">
        <v>32</v>
      </c>
      <c r="C54" s="23"/>
      <c r="D54" s="23"/>
      <c r="E54" s="23"/>
      <c r="F54" s="23"/>
      <c r="G54" s="24">
        <f>G52+1</f>
        <v>43934</v>
      </c>
      <c r="H54" s="24" t="str">
        <f>IF(COUNTIF(G$13:G53,$G54)&gt;=1,$G54," - ")</f>
        <v xml:space="preserve"> - </v>
      </c>
      <c r="I54" s="24" t="str">
        <f>IF(COUNTIF(H$13:H53,$G54)&gt;=1,$G54," - ")</f>
        <v xml:space="preserve"> - </v>
      </c>
      <c r="J54" s="24" t="str">
        <f>IF(COUNTIF(I$13:I53,$G54)&gt;=1,$G54," - ")</f>
        <v xml:space="preserve"> - </v>
      </c>
      <c r="K54" s="24" t="str">
        <f>IF(COUNTIF(J$13:J53,$G54)&gt;=1,$G54," - ")</f>
        <v xml:space="preserve"> - </v>
      </c>
      <c r="L54" s="24" t="str">
        <f>IF(COUNTIF(K$13:K53,$G54)&gt;=1,$G54," - ")</f>
        <v xml:space="preserve"> - </v>
      </c>
    </row>
    <row r="55" spans="1:13" s="223" customFormat="1" x14ac:dyDescent="0.2">
      <c r="A55" s="237" t="s">
        <v>145</v>
      </c>
      <c r="B55" s="27" t="s">
        <v>32</v>
      </c>
      <c r="C55" s="23"/>
      <c r="D55" s="23"/>
      <c r="E55" s="23"/>
      <c r="F55" s="23"/>
      <c r="G55" s="24">
        <f>G53+1</f>
        <v>44291</v>
      </c>
      <c r="H55" s="24" t="str">
        <f>IF(COUNTIF(G$13:G54,$G55)&gt;=1,$G55," - ")</f>
        <v xml:space="preserve"> - </v>
      </c>
      <c r="I55" s="24" t="str">
        <f>IF(COUNTIF(H$13:H54,$G55)&gt;=1,$G55," - ")</f>
        <v xml:space="preserve"> - </v>
      </c>
      <c r="J55" s="24" t="str">
        <f>IF(COUNTIF(I$13:I54,$G55)&gt;=1,$G55," - ")</f>
        <v xml:space="preserve"> - </v>
      </c>
      <c r="K55" s="24" t="str">
        <f>IF(COUNTIF(J$13:J54,$G55)&gt;=1,$G55," - ")</f>
        <v xml:space="preserve"> - </v>
      </c>
      <c r="L55" s="24" t="str">
        <f>IF(COUNTIF(K$13:K54,$G55)&gt;=1,$G55," - ")</f>
        <v xml:space="preserve"> - </v>
      </c>
    </row>
    <row r="56" spans="1:13" x14ac:dyDescent="0.2">
      <c r="A56" s="14" t="s">
        <v>31</v>
      </c>
      <c r="B56" s="27" t="s">
        <v>32</v>
      </c>
      <c r="C56" s="23"/>
      <c r="D56" s="23"/>
      <c r="E56" s="23"/>
      <c r="F56" s="23"/>
      <c r="G56" s="24">
        <f>G52-2</f>
        <v>43931</v>
      </c>
      <c r="H56" s="24" t="str">
        <f>IF(COUNTIF(G$13:G55,$G56)&gt;=1,$G56," - ")</f>
        <v xml:space="preserve"> - </v>
      </c>
      <c r="I56" s="24" t="str">
        <f>IF(COUNTIF(H$13:H55,$G56)&gt;=1,$G56," - ")</f>
        <v xml:space="preserve"> - </v>
      </c>
      <c r="J56" s="24" t="str">
        <f>IF(COUNTIF(I$13:I55,$G56)&gt;=1,$G56," - ")</f>
        <v xml:space="preserve"> - </v>
      </c>
      <c r="K56" s="24" t="str">
        <f>IF(COUNTIF(J$13:J55,$G56)&gt;=1,$G56," - ")</f>
        <v xml:space="preserve"> - </v>
      </c>
      <c r="L56" s="24" t="str">
        <f>IF(COUNTIF(K$13:K55,$G56)&gt;=1,$G56," - ")</f>
        <v xml:space="preserve"> - </v>
      </c>
    </row>
    <row r="57" spans="1:13" x14ac:dyDescent="0.2">
      <c r="A57" s="14" t="s">
        <v>31</v>
      </c>
      <c r="B57" s="27" t="s">
        <v>32</v>
      </c>
      <c r="C57" s="23"/>
      <c r="D57" s="23"/>
      <c r="E57" s="23"/>
      <c r="F57" s="23"/>
      <c r="G57" s="24">
        <f>G53-2</f>
        <v>44288</v>
      </c>
      <c r="H57" s="24" t="str">
        <f>IF(COUNTIF(G$13:G56,$G57)&gt;=1,$G57," - ")</f>
        <v xml:space="preserve"> - </v>
      </c>
      <c r="I57" s="24" t="str">
        <f>IF(COUNTIF(H$13:H56,$G57)&gt;=1,$G57," - ")</f>
        <v xml:space="preserve"> - </v>
      </c>
      <c r="J57" s="24" t="str">
        <f>IF(COUNTIF(I$13:I56,$G57)&gt;=1,$G57," - ")</f>
        <v xml:space="preserve"> - </v>
      </c>
      <c r="K57" s="24" t="str">
        <f>IF(COUNTIF(J$13:J56,$G57)&gt;=1,$G57," - ")</f>
        <v xml:space="preserve"> - </v>
      </c>
      <c r="L57" s="24" t="str">
        <f>IF(COUNTIF(K$13:K56,$G57)&gt;=1,$G57," - ")</f>
        <v xml:space="preserve"> - </v>
      </c>
    </row>
    <row r="58" spans="1:13" x14ac:dyDescent="0.2">
      <c r="A58" s="28" t="s">
        <v>33</v>
      </c>
      <c r="B58" s="27" t="s">
        <v>32</v>
      </c>
      <c r="C58" s="23"/>
      <c r="D58" s="23"/>
      <c r="E58" s="23"/>
      <c r="F58" s="23"/>
      <c r="G58" s="24">
        <f>G52+49</f>
        <v>43982</v>
      </c>
      <c r="H58" s="24" t="str">
        <f>IF(COUNTIF(G$13:G57,$G58)&gt;=1,$G58," - ")</f>
        <v xml:space="preserve"> - </v>
      </c>
      <c r="I58" s="24" t="str">
        <f>IF(COUNTIF(H$13:H57,$G58)&gt;=1,$G58," - ")</f>
        <v xml:space="preserve"> - </v>
      </c>
      <c r="J58" s="24" t="str">
        <f>IF(COUNTIF(I$13:I57,$G58)&gt;=1,$G58," - ")</f>
        <v xml:space="preserve"> - </v>
      </c>
      <c r="K58" s="24" t="str">
        <f>IF(COUNTIF(J$13:J57,$G58)&gt;=1,$G58," - ")</f>
        <v xml:space="preserve"> - </v>
      </c>
      <c r="L58" s="24" t="str">
        <f>IF(COUNTIF(K$13:K57,$G58)&gt;=1,$G58," - ")</f>
        <v xml:space="preserve"> - </v>
      </c>
    </row>
    <row r="59" spans="1:13" x14ac:dyDescent="0.2">
      <c r="A59" s="28" t="s">
        <v>33</v>
      </c>
      <c r="B59" s="27" t="s">
        <v>32</v>
      </c>
      <c r="C59" s="23"/>
      <c r="D59" s="23"/>
      <c r="E59" s="23"/>
      <c r="F59" s="23"/>
      <c r="G59" s="24">
        <f>G53+49</f>
        <v>44339</v>
      </c>
      <c r="H59" s="24" t="str">
        <f>IF(COUNTIF(G$13:G58,$G59)&gt;=1,$G59," - ")</f>
        <v xml:space="preserve"> - </v>
      </c>
      <c r="I59" s="24" t="str">
        <f>IF(COUNTIF(H$13:H58,$G59)&gt;=1,$G59," - ")</f>
        <v xml:space="preserve"> - </v>
      </c>
      <c r="J59" s="24" t="str">
        <f>IF(COUNTIF(I$13:I58,$G59)&gt;=1,$G59," - ")</f>
        <v xml:space="preserve"> - </v>
      </c>
      <c r="K59" s="24" t="str">
        <f>IF(COUNTIF(J$13:J58,$G59)&gt;=1,$G59," - ")</f>
        <v xml:space="preserve"> - </v>
      </c>
      <c r="L59" s="24" t="str">
        <f>IF(COUNTIF(K$13:K58,$G59)&gt;=1,$G59," - ")</f>
        <v xml:space="preserve"> - </v>
      </c>
    </row>
    <row r="60" spans="1:13" x14ac:dyDescent="0.2">
      <c r="A60" s="28" t="s">
        <v>34</v>
      </c>
      <c r="B60" s="27" t="s">
        <v>32</v>
      </c>
      <c r="C60" s="23"/>
      <c r="D60" s="23"/>
      <c r="E60" s="23"/>
      <c r="F60" s="23"/>
      <c r="G60" s="24">
        <f>G52-46</f>
        <v>43887</v>
      </c>
      <c r="H60" s="24" t="str">
        <f>IF(COUNTIF(G$13:G59,$G60)&gt;=1,$G60," - ")</f>
        <v xml:space="preserve"> - </v>
      </c>
      <c r="I60" s="24" t="str">
        <f>IF(COUNTIF(H$13:H59,$G60)&gt;=1,$G60," - ")</f>
        <v xml:space="preserve"> - </v>
      </c>
      <c r="J60" s="24" t="str">
        <f>IF(COUNTIF(I$13:I59,$G60)&gt;=1,$G60," - ")</f>
        <v xml:space="preserve"> - </v>
      </c>
      <c r="K60" s="24" t="str">
        <f>IF(COUNTIF(J$13:J59,$G60)&gt;=1,$G60," - ")</f>
        <v xml:space="preserve"> - </v>
      </c>
      <c r="L60" s="24" t="str">
        <f>IF(COUNTIF(K$13:K59,$G60)&gt;=1,$G60," - ")</f>
        <v xml:space="preserve"> - </v>
      </c>
    </row>
    <row r="61" spans="1:13" x14ac:dyDescent="0.2">
      <c r="A61" s="28" t="s">
        <v>34</v>
      </c>
      <c r="B61" s="27" t="s">
        <v>32</v>
      </c>
      <c r="C61" s="23"/>
      <c r="D61" s="23"/>
      <c r="E61" s="23"/>
      <c r="F61" s="23"/>
      <c r="G61" s="24">
        <f>G53-46</f>
        <v>44244</v>
      </c>
      <c r="H61" s="24" t="str">
        <f>IF(COUNTIF(G$13:G60,$G61)&gt;=1,$G61," - ")</f>
        <v xml:space="preserve"> - </v>
      </c>
      <c r="I61" s="24" t="str">
        <f>IF(COUNTIF(H$13:H60,$G61)&gt;=1,$G61," - ")</f>
        <v xml:space="preserve"> - </v>
      </c>
      <c r="J61" s="24" t="str">
        <f>IF(COUNTIF(I$13:I60,$G61)&gt;=1,$G61," - ")</f>
        <v xml:space="preserve"> - </v>
      </c>
      <c r="K61" s="24" t="str">
        <f>IF(COUNTIF(J$13:J60,$G61)&gt;=1,$G61," - ")</f>
        <v xml:space="preserve"> - </v>
      </c>
      <c r="L61" s="24" t="str">
        <f>IF(COUNTIF(K$13:K60,$G61)&gt;=1,$G61," - ")</f>
        <v xml:space="preserve"> - </v>
      </c>
    </row>
    <row r="62" spans="1:13" x14ac:dyDescent="0.2">
      <c r="A62" s="29" t="s">
        <v>35</v>
      </c>
      <c r="B62" s="27" t="s">
        <v>32</v>
      </c>
      <c r="C62" s="23"/>
      <c r="D62" s="23"/>
      <c r="E62" s="23"/>
      <c r="F62" s="23"/>
      <c r="G62" s="24">
        <f>G52-47</f>
        <v>43886</v>
      </c>
      <c r="H62" s="24" t="str">
        <f>IF(COUNTIF(G$13:G61,$G62)&gt;=1,$G62," - ")</f>
        <v xml:space="preserve"> - </v>
      </c>
      <c r="I62" s="24" t="str">
        <f>IF(COUNTIF(H$13:H61,$G62)&gt;=1,$G62," - ")</f>
        <v xml:space="preserve"> - </v>
      </c>
      <c r="J62" s="24" t="str">
        <f>IF(COUNTIF(I$13:I61,$G62)&gt;=1,$G62," - ")</f>
        <v xml:space="preserve"> - </v>
      </c>
      <c r="K62" s="24" t="str">
        <f>IF(COUNTIF(J$13:J61,$G62)&gt;=1,$G62," - ")</f>
        <v xml:space="preserve"> - </v>
      </c>
      <c r="L62" s="24" t="str">
        <f>IF(COUNTIF(K$13:K61,$G62)&gt;=1,$G62," - ")</f>
        <v xml:space="preserve"> - </v>
      </c>
    </row>
    <row r="63" spans="1:13" x14ac:dyDescent="0.2">
      <c r="A63" s="29" t="s">
        <v>35</v>
      </c>
      <c r="B63" s="27" t="s">
        <v>32</v>
      </c>
      <c r="C63" s="23"/>
      <c r="D63" s="23"/>
      <c r="E63" s="23"/>
      <c r="F63" s="23"/>
      <c r="G63" s="24">
        <f>G53-47</f>
        <v>44243</v>
      </c>
      <c r="H63" s="24" t="str">
        <f>IF(COUNTIF(G$13:G62,$G63)&gt;=1,$G63," - ")</f>
        <v xml:space="preserve"> - </v>
      </c>
      <c r="I63" s="24" t="str">
        <f>IF(COUNTIF(H$13:H62,$G63)&gt;=1,$G63," - ")</f>
        <v xml:space="preserve"> - </v>
      </c>
      <c r="J63" s="24" t="str">
        <f>IF(COUNTIF(I$13:I62,$G63)&gt;=1,$G63," - ")</f>
        <v xml:space="preserve"> - </v>
      </c>
      <c r="K63" s="24" t="str">
        <f>IF(COUNTIF(J$13:J62,$G63)&gt;=1,$G63," - ")</f>
        <v xml:space="preserve"> - </v>
      </c>
      <c r="L63" s="24" t="str">
        <f>IF(COUNTIF(K$13:K62,$G63)&gt;=1,$G63," - ")</f>
        <v xml:space="preserve"> - </v>
      </c>
    </row>
    <row r="64" spans="1:13" x14ac:dyDescent="0.2">
      <c r="A64" s="14" t="s">
        <v>36</v>
      </c>
      <c r="B64" s="23">
        <f>$B$10</f>
        <v>2020</v>
      </c>
      <c r="C64" s="23"/>
      <c r="D64" s="14"/>
      <c r="E64" s="23"/>
      <c r="F64" s="23"/>
      <c r="G64" s="24">
        <f>IF(AND(B64&gt;=2013,B64&lt;=2030),DATEVALUE(INDEX({"2013-07-09";"2014-06-28";"2015-06-18";"2016-06-06";"2017-05-27";"2018-05-16";"2019-05-06";"2020-04-24";"2021-04-13";"2022-04-03";"2023-03-23";"2024-03-11";"2025-03-01";"2026-02-18";"2027-02-08";"2028-01-28";"2029-01-16";"2030-01-06"},B64-2012)),"")</f>
        <v>43945</v>
      </c>
      <c r="H64" s="24" t="str">
        <f>IF(COUNTIF(G$13:G63,$G64)&gt;=1,$G64," - ")</f>
        <v xml:space="preserve"> - </v>
      </c>
      <c r="I64" s="24" t="str">
        <f>IF(COUNTIF(H$13:H63,$G64)&gt;=1,$G64," - ")</f>
        <v xml:space="preserve"> - </v>
      </c>
      <c r="J64" s="24" t="str">
        <f>IF(COUNTIF(I$13:I63,$G64)&gt;=1,$G64," - ")</f>
        <v xml:space="preserve"> - </v>
      </c>
      <c r="K64" s="24" t="str">
        <f>IF(COUNTIF(J$13:J63,$G64)&gt;=1,$G64," - ")</f>
        <v xml:space="preserve"> - </v>
      </c>
      <c r="L64" s="24" t="str">
        <f>IF(COUNTIF(K$13:K63,$G64)&gt;=1,$G64," - ")</f>
        <v xml:space="preserve"> - </v>
      </c>
    </row>
    <row r="65" spans="1:13" x14ac:dyDescent="0.2">
      <c r="A65" s="14" t="s">
        <v>36</v>
      </c>
      <c r="B65" s="23">
        <f>B64+1</f>
        <v>2021</v>
      </c>
      <c r="C65" s="23"/>
      <c r="D65" s="14"/>
      <c r="E65" s="23"/>
      <c r="F65" s="23"/>
      <c r="G65" s="24">
        <f>IF(AND(B65&gt;=2013,B65&lt;=2030),DATEVALUE(INDEX({"2013-07-09";"2014-06-28";"2015-06-18";"2016-06-06";"2017-05-27";"2018-05-16";"2019-05-06";"2020-04-24";"2021-04-13";"2022-04-03";"2023-03-23";"2024-03-11";"2025-03-01";"2026-02-18";"2027-02-08";"2028-01-28";"2029-01-16";"2030-01-06"},B65-2012)),"")</f>
        <v>44299</v>
      </c>
      <c r="H65" s="24" t="str">
        <f>IF(COUNTIF(G$13:G64,$G65)&gt;=1,$G65," - ")</f>
        <v xml:space="preserve"> - </v>
      </c>
      <c r="I65" s="24" t="str">
        <f>IF(COUNTIF(H$13:H64,$G65)&gt;=1,$G65," - ")</f>
        <v xml:space="preserve"> - </v>
      </c>
      <c r="J65" s="24" t="str">
        <f>IF(COUNTIF(I$13:I64,$G65)&gt;=1,$G65," - ")</f>
        <v xml:space="preserve"> - </v>
      </c>
      <c r="K65" s="24" t="str">
        <f>IF(COUNTIF(J$13:J64,$G65)&gt;=1,$G65," - ")</f>
        <v xml:space="preserve"> - </v>
      </c>
      <c r="L65" s="24" t="str">
        <f>IF(COUNTIF(K$13:K64,$G65)&gt;=1,$G65," - ")</f>
        <v xml:space="preserve"> - </v>
      </c>
    </row>
    <row r="66" spans="1:13" x14ac:dyDescent="0.2">
      <c r="A66" s="14" t="s">
        <v>37</v>
      </c>
      <c r="B66" s="27" t="s">
        <v>38</v>
      </c>
      <c r="C66" s="23"/>
      <c r="D66" s="14"/>
      <c r="E66" s="23"/>
      <c r="F66" s="23"/>
      <c r="G66" s="24">
        <f>IF(ISERROR(G64+30),"",G64+30)</f>
        <v>43975</v>
      </c>
      <c r="H66" s="24" t="str">
        <f>IF(COUNTIF(G$13:G65,$G66)&gt;=1,$G66," - ")</f>
        <v xml:space="preserve"> - </v>
      </c>
      <c r="I66" s="24" t="str">
        <f>IF(COUNTIF(H$13:H65,$G66)&gt;=1,$G66," - ")</f>
        <v xml:space="preserve"> - </v>
      </c>
      <c r="J66" s="24" t="str">
        <f>IF(COUNTIF(I$13:I65,$G66)&gt;=1,$G66," - ")</f>
        <v xml:space="preserve"> - </v>
      </c>
      <c r="K66" s="24" t="str">
        <f>IF(COUNTIF(J$13:J65,$G66)&gt;=1,$G66," - ")</f>
        <v xml:space="preserve"> - </v>
      </c>
      <c r="L66" s="24" t="str">
        <f>IF(COUNTIF(K$13:K65,$G66)&gt;=1,$G66," - ")</f>
        <v xml:space="preserve"> - </v>
      </c>
    </row>
    <row r="67" spans="1:13" x14ac:dyDescent="0.2">
      <c r="A67" s="14" t="s">
        <v>37</v>
      </c>
      <c r="B67" s="27" t="s">
        <v>38</v>
      </c>
      <c r="C67" s="23"/>
      <c r="D67" s="14"/>
      <c r="E67" s="23"/>
      <c r="F67" s="23"/>
      <c r="G67" s="24">
        <f>IF(ISERROR(G65+30),"",G65+30)</f>
        <v>44329</v>
      </c>
      <c r="H67" s="24" t="str">
        <f>IF(COUNTIF(G$13:G66,$G67)&gt;=1,$G67," - ")</f>
        <v xml:space="preserve"> - </v>
      </c>
      <c r="I67" s="24" t="str">
        <f>IF(COUNTIF(H$13:H66,$G67)&gt;=1,$G67," - ")</f>
        <v xml:space="preserve"> - </v>
      </c>
      <c r="J67" s="24" t="str">
        <f>IF(COUNTIF(I$13:I66,$G67)&gt;=1,$G67," - ")</f>
        <v xml:space="preserve"> - </v>
      </c>
      <c r="K67" s="24" t="str">
        <f>IF(COUNTIF(J$13:J66,$G67)&gt;=1,$G67," - ")</f>
        <v xml:space="preserve"> - </v>
      </c>
      <c r="L67" s="24" t="str">
        <f>IF(COUNTIF(K$13:K66,$G67)&gt;=1,$G67," - ")</f>
        <v xml:space="preserve"> - </v>
      </c>
    </row>
    <row r="68" spans="1:13" x14ac:dyDescent="0.2">
      <c r="A68" s="14" t="s">
        <v>39</v>
      </c>
      <c r="B68" s="23">
        <f>$B$10</f>
        <v>2020</v>
      </c>
      <c r="C68" s="23"/>
      <c r="D68" s="14"/>
      <c r="E68" s="23"/>
      <c r="F68" s="23"/>
      <c r="G68" s="24">
        <f>IF(AND(B68&gt;=2013,B68&lt;=2030),DATEVALUE(INDEX({"2013-09-05";"2014-09-25";"2015-09-14";"2016-10-03";"2017-09-21";"2018-09-10";"2019-09-30";"2020-09-19";"2021-09-07";"2022-09-26";"2023-09-16";"2024-10-03";"2025-09-23";"2026-09-12";"2027-10-02";"2028-09-21";"2029-09-10";"2030-09-28"},B68-2012)),"")</f>
        <v>44093</v>
      </c>
      <c r="H68" s="24" t="str">
        <f>IF(COUNTIF(G$13:G67,$G68)&gt;=1,$G68," - ")</f>
        <v xml:space="preserve"> - </v>
      </c>
      <c r="I68" s="24" t="str">
        <f>IF(COUNTIF(H$13:H67,$G68)&gt;=1,$G68," - ")</f>
        <v xml:space="preserve"> - </v>
      </c>
      <c r="J68" s="24" t="str">
        <f>IF(COUNTIF(I$13:I67,$G68)&gt;=1,$G68," - ")</f>
        <v xml:space="preserve"> - </v>
      </c>
      <c r="K68" s="24" t="str">
        <f>IF(COUNTIF(J$13:J67,$G68)&gt;=1,$G68," - ")</f>
        <v xml:space="preserve"> - </v>
      </c>
      <c r="L68" s="24" t="str">
        <f>IF(COUNTIF(K$13:K67,$G68)&gt;=1,$G68," - ")</f>
        <v xml:space="preserve"> - </v>
      </c>
      <c r="M68" s="26"/>
    </row>
    <row r="69" spans="1:13" x14ac:dyDescent="0.2">
      <c r="A69" s="14" t="s">
        <v>39</v>
      </c>
      <c r="B69" s="23">
        <f>B68+1</f>
        <v>2021</v>
      </c>
      <c r="C69" s="23"/>
      <c r="D69" s="14"/>
      <c r="E69" s="23"/>
      <c r="F69" s="23"/>
      <c r="G69" s="24">
        <f>IF(AND(B69&gt;=2013,B69&lt;=2030),DATEVALUE(INDEX({"2013-09-05";"2014-09-25";"2015-09-14";"2016-10-03";"2017-09-21";"2018-09-10";"2019-09-30";"2020-09-19";"2021-09-07";"2022-09-26";"2023-09-16";"2024-10-03";"2025-09-23";"2026-09-12";"2027-10-02";"2028-09-21";"2029-09-10";"2030-09-28"},B69-2012)),"")</f>
        <v>44446</v>
      </c>
      <c r="H69" s="24" t="str">
        <f>IF(COUNTIF(G$13:G68,$G69)&gt;=1,$G69," - ")</f>
        <v xml:space="preserve"> - </v>
      </c>
      <c r="I69" s="24" t="str">
        <f>IF(COUNTIF(H$13:H68,$G69)&gt;=1,$G69," - ")</f>
        <v xml:space="preserve"> - </v>
      </c>
      <c r="J69" s="24" t="str">
        <f>IF(COUNTIF(I$13:I68,$G69)&gt;=1,$G69," - ")</f>
        <v xml:space="preserve"> - </v>
      </c>
      <c r="K69" s="24" t="str">
        <f>IF(COUNTIF(J$13:J68,$G69)&gt;=1,$G69," - ")</f>
        <v xml:space="preserve"> - </v>
      </c>
      <c r="L69" s="24" t="str">
        <f>IF(COUNTIF(K$13:K68,$G69)&gt;=1,$G69," - ")</f>
        <v xml:space="preserve"> - </v>
      </c>
      <c r="M69" s="26"/>
    </row>
    <row r="70" spans="1:13" x14ac:dyDescent="0.2">
      <c r="A70" s="14" t="s">
        <v>40</v>
      </c>
      <c r="B70" s="27" t="s">
        <v>41</v>
      </c>
      <c r="C70" s="23"/>
      <c r="D70" s="14"/>
      <c r="E70" s="23"/>
      <c r="F70" s="23"/>
      <c r="G70" s="24">
        <f>IF(ISERROR(G68+9),"",G68+9)</f>
        <v>44102</v>
      </c>
      <c r="H70" s="24" t="str">
        <f>IF(COUNTIF(G$13:G69,$G70)&gt;=1,$G70," - ")</f>
        <v xml:space="preserve"> - </v>
      </c>
      <c r="I70" s="24" t="str">
        <f>IF(COUNTIF(H$13:H69,$G70)&gt;=1,$G70," - ")</f>
        <v xml:space="preserve"> - </v>
      </c>
      <c r="J70" s="24" t="str">
        <f>IF(COUNTIF(I$13:I69,$G70)&gt;=1,$G70," - ")</f>
        <v xml:space="preserve"> - </v>
      </c>
      <c r="K70" s="24" t="str">
        <f>IF(COUNTIF(J$13:J69,$G70)&gt;=1,$G70," - ")</f>
        <v xml:space="preserve"> - </v>
      </c>
      <c r="L70" s="24" t="str">
        <f>IF(COUNTIF(K$13:K69,$G70)&gt;=1,$G70," - ")</f>
        <v xml:space="preserve"> - </v>
      </c>
    </row>
    <row r="71" spans="1:13" x14ac:dyDescent="0.2">
      <c r="A71" s="14" t="s">
        <v>40</v>
      </c>
      <c r="B71" s="27" t="s">
        <v>41</v>
      </c>
      <c r="C71" s="23"/>
      <c r="D71" s="14"/>
      <c r="E71" s="23"/>
      <c r="F71" s="23"/>
      <c r="G71" s="24">
        <f>IF(ISERROR(G69+9),"",G69+9)</f>
        <v>44455</v>
      </c>
      <c r="H71" s="24" t="str">
        <f>IF(COUNTIF(G$13:G70,$G71)&gt;=1,$G71," - ")</f>
        <v xml:space="preserve"> - </v>
      </c>
      <c r="I71" s="24" t="str">
        <f>IF(COUNTIF(H$13:H70,$G71)&gt;=1,$G71," - ")</f>
        <v xml:space="preserve"> - </v>
      </c>
      <c r="J71" s="24" t="str">
        <f>IF(COUNTIF(I$13:I70,$G71)&gt;=1,$G71," - ")</f>
        <v xml:space="preserve"> - </v>
      </c>
      <c r="K71" s="24" t="str">
        <f>IF(COUNTIF(J$13:J70,$G71)&gt;=1,$G71," - ")</f>
        <v xml:space="preserve"> - </v>
      </c>
      <c r="L71" s="24" t="str">
        <f>IF(COUNTIF(K$13:K70,$G71)&gt;=1,$G71," - ")</f>
        <v xml:space="preserve"> - </v>
      </c>
    </row>
    <row r="72" spans="1:13" x14ac:dyDescent="0.2">
      <c r="A72" s="14" t="s">
        <v>42</v>
      </c>
      <c r="B72" s="27" t="s">
        <v>41</v>
      </c>
      <c r="C72" s="23"/>
      <c r="D72" s="14"/>
      <c r="E72" s="23"/>
      <c r="F72" s="23"/>
      <c r="G72" s="24">
        <f>IF(ISERROR(G68-163),"",G68-163)</f>
        <v>43930</v>
      </c>
      <c r="H72" s="24" t="str">
        <f>IF(COUNTIF(G$13:G71,$G72)&gt;=1,$G72," - ")</f>
        <v xml:space="preserve"> - </v>
      </c>
      <c r="I72" s="24" t="str">
        <f>IF(COUNTIF(H$13:H71,$G72)&gt;=1,$G72," - ")</f>
        <v xml:space="preserve"> - </v>
      </c>
      <c r="J72" s="24" t="str">
        <f>IF(COUNTIF(I$13:I71,$G72)&gt;=1,$G72," - ")</f>
        <v xml:space="preserve"> - </v>
      </c>
      <c r="K72" s="24" t="str">
        <f>IF(COUNTIF(J$13:J71,$G72)&gt;=1,$G72," - ")</f>
        <v xml:space="preserve"> - </v>
      </c>
      <c r="L72" s="24" t="str">
        <f>IF(COUNTIF(K$13:K71,$G72)&gt;=1,$G72," - ")</f>
        <v xml:space="preserve"> - </v>
      </c>
    </row>
    <row r="73" spans="1:13" x14ac:dyDescent="0.2">
      <c r="A73" s="14" t="s">
        <v>42</v>
      </c>
      <c r="B73" s="27" t="s">
        <v>41</v>
      </c>
      <c r="C73" s="23"/>
      <c r="D73" s="14"/>
      <c r="E73" s="23"/>
      <c r="F73" s="23"/>
      <c r="G73" s="24">
        <f>IF(ISERROR(G69-163),"",G69-163)</f>
        <v>44283</v>
      </c>
      <c r="H73" s="24" t="str">
        <f>IF(COUNTIF(G$13:G72,$G73)&gt;=1,$G73," - ")</f>
        <v xml:space="preserve"> - </v>
      </c>
      <c r="I73" s="24" t="str">
        <f>IF(COUNTIF(H$13:H72,$G73)&gt;=1,$G73," - ")</f>
        <v xml:space="preserve"> - </v>
      </c>
      <c r="J73" s="24" t="str">
        <f>IF(COUNTIF(I$13:I72,$G73)&gt;=1,$G73," - ")</f>
        <v xml:space="preserve"> - </v>
      </c>
      <c r="K73" s="24" t="str">
        <f>IF(COUNTIF(J$13:J72,$G73)&gt;=1,$G73," - ")</f>
        <v xml:space="preserve"> - </v>
      </c>
      <c r="L73" s="24" t="str">
        <f>IF(COUNTIF(K$13:K72,$G73)&gt;=1,$G73," - ")</f>
        <v xml:space="preserve"> - </v>
      </c>
    </row>
    <row r="74" spans="1:13" x14ac:dyDescent="0.2">
      <c r="A74" s="14" t="s">
        <v>43</v>
      </c>
      <c r="B74" s="23">
        <f>$B$10</f>
        <v>2020</v>
      </c>
      <c r="C74" s="23"/>
      <c r="D74" s="14"/>
      <c r="E74" s="23"/>
      <c r="F74" s="23"/>
      <c r="G74" s="24">
        <f>IF(AND(B74&gt;=2013,B74&lt;=2020),DATEVALUE(INDEX({"2013-11-27";"2014-12-16";"2015-12-06";"2016-12-24";"2017-12-12";"2018-12-02";"2019-12-22";"2020-12-10"},B74-2012)),"")</f>
        <v>44175</v>
      </c>
      <c r="H74" s="24" t="str">
        <f>IF(COUNTIF(G$13:G73,$G74)&gt;=1,$G74," - ")</f>
        <v xml:space="preserve"> - </v>
      </c>
      <c r="I74" s="24" t="str">
        <f>IF(COUNTIF(H$13:H73,$G74)&gt;=1,$G74," - ")</f>
        <v xml:space="preserve"> - </v>
      </c>
      <c r="J74" s="24" t="str">
        <f>IF(COUNTIF(I$13:I73,$G74)&gt;=1,$G74," - ")</f>
        <v xml:space="preserve"> - </v>
      </c>
      <c r="K74" s="24" t="str">
        <f>IF(COUNTIF(J$13:J73,$G74)&gt;=1,$G74," - ")</f>
        <v xml:space="preserve"> - </v>
      </c>
      <c r="L74" s="24" t="str">
        <f>IF(COUNTIF(K$13:K73,$G74)&gt;=1,$G74," - ")</f>
        <v xml:space="preserve"> - </v>
      </c>
    </row>
    <row r="75" spans="1:13" x14ac:dyDescent="0.2">
      <c r="A75" s="14" t="s">
        <v>43</v>
      </c>
      <c r="B75" s="23">
        <f>B74+1</f>
        <v>2021</v>
      </c>
      <c r="C75" s="23"/>
      <c r="D75" s="14"/>
      <c r="E75" s="23"/>
      <c r="F75" s="23"/>
      <c r="G75" s="24" t="str">
        <f>IF(AND(B75&gt;=2013,B75&lt;=2020),DATEVALUE(INDEX({"2013-11-27";"2014-12-16";"2015-12-06";"2016-12-24";"2017-12-12";"2018-12-02";"2019-12-22";"2020-12-10"},B75-2012)),"")</f>
        <v/>
      </c>
      <c r="H75" s="24" t="str">
        <f>IF(COUNTIF(G$13:G74,$G75)&gt;=1,$G75," - ")</f>
        <v xml:space="preserve"> - </v>
      </c>
      <c r="I75" s="24" t="str">
        <f>IF(COUNTIF(H$13:H74,$G75)&gt;=1,$G75," - ")</f>
        <v xml:space="preserve"> - </v>
      </c>
      <c r="J75" s="24" t="str">
        <f>IF(COUNTIF(I$13:I74,$G75)&gt;=1,$G75," - ")</f>
        <v xml:space="preserve"> - </v>
      </c>
      <c r="K75" s="24" t="str">
        <f>IF(COUNTIF(J$13:J74,$G75)&gt;=1,$G75," - ")</f>
        <v xml:space="preserve"> - </v>
      </c>
      <c r="L75" s="24" t="str">
        <f>IF(COUNTIF(K$13:K74,$G75)&gt;=1,$G75," - ")</f>
        <v xml:space="preserve"> - </v>
      </c>
    </row>
    <row r="76" spans="1:13" x14ac:dyDescent="0.2">
      <c r="A76" s="237" t="s">
        <v>44</v>
      </c>
      <c r="B76" s="23">
        <f>$B$10</f>
        <v>2020</v>
      </c>
      <c r="C76" s="23"/>
      <c r="D76" s="14"/>
      <c r="E76" s="23"/>
      <c r="F76" s="23"/>
      <c r="G76" s="24">
        <f>DATE(B76,5,24)-MOD(WEEKDAY(DATE(B76,5,24),1)-2,7)</f>
        <v>43969</v>
      </c>
      <c r="H76" s="24" t="str">
        <f>IF(COUNTIF(G$13:G75,$G76)&gt;=1,$G76," - ")</f>
        <v xml:space="preserve"> - </v>
      </c>
      <c r="I76" s="24" t="str">
        <f>IF(COUNTIF(H$13:H75,$G76)&gt;=1,$G76," - ")</f>
        <v xml:space="preserve"> - </v>
      </c>
      <c r="J76" s="24" t="str">
        <f>IF(COUNTIF(I$13:I75,$G76)&gt;=1,$G76," - ")</f>
        <v xml:space="preserve"> - </v>
      </c>
      <c r="K76" s="24" t="str">
        <f>IF(COUNTIF(J$13:J75,$G76)&gt;=1,$G76," - ")</f>
        <v xml:space="preserve"> - </v>
      </c>
      <c r="L76" s="24" t="str">
        <f>IF(COUNTIF(K$13:K75,$G76)&gt;=1,$G76," - ")</f>
        <v xml:space="preserve"> - </v>
      </c>
      <c r="M76" s="26"/>
    </row>
    <row r="77" spans="1:13" x14ac:dyDescent="0.2">
      <c r="A77" s="237" t="s">
        <v>44</v>
      </c>
      <c r="B77" s="23">
        <f>B76+1</f>
        <v>2021</v>
      </c>
      <c r="C77" s="23"/>
      <c r="D77" s="14"/>
      <c r="E77" s="23"/>
      <c r="F77" s="23"/>
      <c r="G77" s="24">
        <f>DATE(B77,5,24)-MOD(WEEKDAY(DATE(B77,5,24),1)-2,7)</f>
        <v>44340</v>
      </c>
      <c r="H77" s="24" t="str">
        <f>IF(COUNTIF(G$13:G76,$G77)&gt;=1,$G77," - ")</f>
        <v xml:space="preserve"> - </v>
      </c>
      <c r="I77" s="24" t="str">
        <f>IF(COUNTIF(H$13:H76,$G77)&gt;=1,$G77," - ")</f>
        <v xml:space="preserve"> - </v>
      </c>
      <c r="J77" s="24" t="str">
        <f>IF(COUNTIF(I$13:I76,$G77)&gt;=1,$G77," - ")</f>
        <v xml:space="preserve"> - </v>
      </c>
      <c r="K77" s="24" t="str">
        <f>IF(COUNTIF(J$13:J76,$G77)&gt;=1,$G77," - ")</f>
        <v xml:space="preserve"> - </v>
      </c>
      <c r="L77" s="24" t="str">
        <f>IF(COUNTIF(K$13:K76,$G77)&gt;=1,$G77," - ")</f>
        <v xml:space="preserve"> - </v>
      </c>
      <c r="M77" s="26"/>
    </row>
    <row r="78" spans="1:13" x14ac:dyDescent="0.2">
      <c r="A78" s="14" t="s">
        <v>45</v>
      </c>
      <c r="B78" s="23">
        <f>$B$10</f>
        <v>2020</v>
      </c>
      <c r="C78" s="23"/>
      <c r="D78" s="23"/>
      <c r="E78" s="23"/>
      <c r="F78" s="23"/>
      <c r="G78" s="24">
        <f>ROUNDDOWN((DATE(2000,3,20)+TIME(7,29,0))+(B78-2000)*365.24238,0)</f>
        <v>43910</v>
      </c>
      <c r="H78" s="24" t="str">
        <f>IF(COUNTIF(G$13:G77,$G78)&gt;=1,$G78," - ")</f>
        <v xml:space="preserve"> - </v>
      </c>
      <c r="I78" s="24" t="str">
        <f>IF(COUNTIF(H$13:H77,$G78)&gt;=1,$G78," - ")</f>
        <v xml:space="preserve"> - </v>
      </c>
      <c r="J78" s="24" t="str">
        <f>IF(COUNTIF(I$13:I77,$G78)&gt;=1,$G78," - ")</f>
        <v xml:space="preserve"> - </v>
      </c>
      <c r="K78" s="24" t="str">
        <f>IF(COUNTIF(J$13:J77,$G78)&gt;=1,$G78," - ")</f>
        <v xml:space="preserve"> - </v>
      </c>
      <c r="L78" s="24" t="str">
        <f>IF(COUNTIF(K$13:K77,$G78)&gt;=1,$G78," - ")</f>
        <v xml:space="preserve"> - </v>
      </c>
    </row>
    <row r="79" spans="1:13" x14ac:dyDescent="0.2">
      <c r="A79" s="14" t="s">
        <v>45</v>
      </c>
      <c r="B79" s="23">
        <f>B78+1</f>
        <v>2021</v>
      </c>
      <c r="C79" s="23"/>
      <c r="D79" s="23"/>
      <c r="E79" s="23"/>
      <c r="F79" s="23"/>
      <c r="G79" s="24">
        <f>ROUNDDOWN((DATE(2000,3,20)+TIME(7,29,0))+(B79-2000)*365.24238,0)</f>
        <v>44275</v>
      </c>
      <c r="H79" s="24" t="str">
        <f>IF(COUNTIF(G$13:G78,$G79)&gt;=1,$G79," - ")</f>
        <v xml:space="preserve"> - </v>
      </c>
      <c r="I79" s="24" t="str">
        <f>IF(COUNTIF(H$13:H78,$G79)&gt;=1,$G79," - ")</f>
        <v xml:space="preserve"> - </v>
      </c>
      <c r="J79" s="24" t="str">
        <f>IF(COUNTIF(I$13:I78,$G79)&gt;=1,$G79," - ")</f>
        <v xml:space="preserve"> - </v>
      </c>
      <c r="K79" s="24" t="str">
        <f>IF(COUNTIF(J$13:J78,$G79)&gt;=1,$G79," - ")</f>
        <v xml:space="preserve"> - </v>
      </c>
      <c r="L79" s="24" t="str">
        <f>IF(COUNTIF(K$13:K78,$G79)&gt;=1,$G79," - ")</f>
        <v xml:space="preserve"> - </v>
      </c>
    </row>
    <row r="80" spans="1:13" x14ac:dyDescent="0.2">
      <c r="A80" s="14" t="s">
        <v>46</v>
      </c>
      <c r="B80" s="23">
        <f>$B$10</f>
        <v>2020</v>
      </c>
      <c r="C80" s="23"/>
      <c r="D80" s="23"/>
      <c r="E80" s="23"/>
      <c r="F80" s="23"/>
      <c r="G80" s="24">
        <f>ROUNDDOWN((DATE(2000,6,21)+TIME(1,36,0))+(B80-2000)*365.24163,0)</f>
        <v>44002</v>
      </c>
      <c r="H80" s="24" t="str">
        <f>IF(COUNTIF(G$13:G79,$G80)&gt;=1,$G80," - ")</f>
        <v xml:space="preserve"> - </v>
      </c>
      <c r="I80" s="24" t="str">
        <f>IF(COUNTIF(H$13:H79,$G80)&gt;=1,$G80," - ")</f>
        <v xml:space="preserve"> - </v>
      </c>
      <c r="J80" s="24" t="str">
        <f>IF(COUNTIF(I$13:I79,$G80)&gt;=1,$G80," - ")</f>
        <v xml:space="preserve"> - </v>
      </c>
      <c r="K80" s="24" t="str">
        <f>IF(COUNTIF(J$13:J79,$G80)&gt;=1,$G80," - ")</f>
        <v xml:space="preserve"> - </v>
      </c>
      <c r="L80" s="24" t="str">
        <f>IF(COUNTIF(K$13:K79,$G80)&gt;=1,$G80," - ")</f>
        <v xml:space="preserve"> - </v>
      </c>
    </row>
    <row r="81" spans="1:12" x14ac:dyDescent="0.2">
      <c r="A81" s="14" t="s">
        <v>46</v>
      </c>
      <c r="B81" s="23">
        <f>B80+1</f>
        <v>2021</v>
      </c>
      <c r="C81" s="23"/>
      <c r="D81" s="23"/>
      <c r="E81" s="23"/>
      <c r="F81" s="23"/>
      <c r="G81" s="24">
        <f>ROUNDDOWN((DATE(2000,6,21)+TIME(1,36,0))+(B81-2000)*365.24163,0)</f>
        <v>44368</v>
      </c>
      <c r="H81" s="24" t="str">
        <f>IF(COUNTIF(G$13:G80,$G81)&gt;=1,$G81," - ")</f>
        <v xml:space="preserve"> - </v>
      </c>
      <c r="I81" s="24" t="str">
        <f>IF(COUNTIF(H$13:H80,$G81)&gt;=1,$G81," - ")</f>
        <v xml:space="preserve"> - </v>
      </c>
      <c r="J81" s="24" t="str">
        <f>IF(COUNTIF(I$13:I80,$G81)&gt;=1,$G81," - ")</f>
        <v xml:space="preserve"> - </v>
      </c>
      <c r="K81" s="24" t="str">
        <f>IF(COUNTIF(J$13:J80,$G81)&gt;=1,$G81," - ")</f>
        <v xml:space="preserve"> - </v>
      </c>
      <c r="L81" s="24" t="str">
        <f>IF(COUNTIF(K$13:K80,$G81)&gt;=1,$G81," - ")</f>
        <v xml:space="preserve"> - </v>
      </c>
    </row>
    <row r="82" spans="1:12" x14ac:dyDescent="0.2">
      <c r="A82" s="14" t="s">
        <v>47</v>
      </c>
      <c r="B82" s="23">
        <f>$B$10</f>
        <v>2020</v>
      </c>
      <c r="C82" s="23"/>
      <c r="D82" s="23"/>
      <c r="E82" s="23"/>
      <c r="F82" s="23"/>
      <c r="G82" s="24">
        <f>ROUNDDOWN((DATE(2000,9,22)+TIME(17,17,0))+(B82-2000)*365.24205,0)</f>
        <v>44096</v>
      </c>
      <c r="H82" s="24" t="str">
        <f>IF(COUNTIF(G$13:G81,$G82)&gt;=1,$G82," - ")</f>
        <v xml:space="preserve"> - </v>
      </c>
      <c r="I82" s="24" t="str">
        <f>IF(COUNTIF(H$13:H81,$G82)&gt;=1,$G82," - ")</f>
        <v xml:space="preserve"> - </v>
      </c>
      <c r="J82" s="24" t="str">
        <f>IF(COUNTIF(I$13:I81,$G82)&gt;=1,$G82," - ")</f>
        <v xml:space="preserve"> - </v>
      </c>
      <c r="K82" s="24" t="str">
        <f>IF(COUNTIF(J$13:J81,$G82)&gt;=1,$G82," - ")</f>
        <v xml:space="preserve"> - </v>
      </c>
      <c r="L82" s="24" t="str">
        <f>IF(COUNTIF(K$13:K81,$G82)&gt;=1,$G82," - ")</f>
        <v xml:space="preserve"> - </v>
      </c>
    </row>
    <row r="83" spans="1:12" x14ac:dyDescent="0.2">
      <c r="A83" s="14" t="s">
        <v>47</v>
      </c>
      <c r="B83" s="23">
        <f>B82+1</f>
        <v>2021</v>
      </c>
      <c r="C83" s="23"/>
      <c r="D83" s="23"/>
      <c r="E83" s="23"/>
      <c r="F83" s="23"/>
      <c r="G83" s="24">
        <f>ROUNDDOWN((DATE(2000,9,22)+TIME(17,17,0))+(B83-2000)*365.24205,0)</f>
        <v>44461</v>
      </c>
      <c r="H83" s="24" t="str">
        <f>IF(COUNTIF(G$13:G82,$G83)&gt;=1,$G83," - ")</f>
        <v xml:space="preserve"> - </v>
      </c>
      <c r="I83" s="24" t="str">
        <f>IF(COUNTIF(H$13:H82,$G83)&gt;=1,$G83," - ")</f>
        <v xml:space="preserve"> - </v>
      </c>
      <c r="J83" s="24" t="str">
        <f>IF(COUNTIF(I$13:I82,$G83)&gt;=1,$G83," - ")</f>
        <v xml:space="preserve"> - </v>
      </c>
      <c r="K83" s="24" t="str">
        <f>IF(COUNTIF(J$13:J82,$G83)&gt;=1,$G83," - ")</f>
        <v xml:space="preserve"> - </v>
      </c>
      <c r="L83" s="24" t="str">
        <f>IF(COUNTIF(K$13:K82,$G83)&gt;=1,$G83," - ")</f>
        <v xml:space="preserve"> - </v>
      </c>
    </row>
    <row r="84" spans="1:12" x14ac:dyDescent="0.2">
      <c r="A84" s="14" t="s">
        <v>48</v>
      </c>
      <c r="B84" s="23">
        <f>$B$10</f>
        <v>2020</v>
      </c>
      <c r="C84" s="23"/>
      <c r="D84" s="23"/>
      <c r="E84" s="23"/>
      <c r="F84" s="23"/>
      <c r="G84" s="24">
        <f>ROUNDDOWN((DATE(2000,12,21)+TIME(13,30,0))+(B84-2000)*365.242743,0)</f>
        <v>44186</v>
      </c>
      <c r="H84" s="24" t="str">
        <f>IF(COUNTIF(G$13:G83,$G84)&gt;=1,$G84," - ")</f>
        <v xml:space="preserve"> - </v>
      </c>
      <c r="I84" s="24" t="str">
        <f>IF(COUNTIF(H$13:H83,$G84)&gt;=1,$G84," - ")</f>
        <v xml:space="preserve"> - </v>
      </c>
      <c r="J84" s="24" t="str">
        <f>IF(COUNTIF(I$13:I83,$G84)&gt;=1,$G84," - ")</f>
        <v xml:space="preserve"> - </v>
      </c>
      <c r="K84" s="24" t="str">
        <f>IF(COUNTIF(J$13:J83,$G84)&gt;=1,$G84," - ")</f>
        <v xml:space="preserve"> - </v>
      </c>
      <c r="L84" s="24" t="str">
        <f>IF(COUNTIF(K$13:K83,$G84)&gt;=1,$G84," - ")</f>
        <v xml:space="preserve"> - </v>
      </c>
    </row>
    <row r="85" spans="1:12" x14ac:dyDescent="0.2">
      <c r="A85" s="14" t="s">
        <v>48</v>
      </c>
      <c r="B85" s="23">
        <f>B84+1</f>
        <v>2021</v>
      </c>
      <c r="C85" s="23"/>
      <c r="D85" s="23"/>
      <c r="E85" s="23"/>
      <c r="F85" s="23"/>
      <c r="G85" s="24">
        <f>ROUNDDOWN((DATE(2000,12,21)+TIME(13,30,0))+(B85-2000)*365.242743,0)</f>
        <v>44551</v>
      </c>
      <c r="H85" s="24" t="str">
        <f>IF(COUNTIF(G$13:G84,$G85)&gt;=1,$G85," - ")</f>
        <v xml:space="preserve"> - </v>
      </c>
      <c r="I85" s="24" t="str">
        <f>IF(COUNTIF(H$13:H84,$G85)&gt;=1,$G85," - ")</f>
        <v xml:space="preserve"> - </v>
      </c>
      <c r="J85" s="24" t="str">
        <f>IF(COUNTIF(I$13:I84,$G85)&gt;=1,$G85," - ")</f>
        <v xml:space="preserve"> - </v>
      </c>
      <c r="K85" s="24" t="str">
        <f>IF(COUNTIF(J$13:J84,$G85)&gt;=1,$G85," - ")</f>
        <v xml:space="preserve"> - </v>
      </c>
      <c r="L85" s="24" t="str">
        <f>IF(COUNTIF(K$13:K84,$G85)&gt;=1,$G85," - ")</f>
        <v xml:space="preserve"> - </v>
      </c>
    </row>
    <row r="86" spans="1:12" x14ac:dyDescent="0.2">
      <c r="A86" s="14"/>
      <c r="B86" s="14"/>
      <c r="C86" s="14"/>
      <c r="D86" s="14"/>
      <c r="E86" s="14"/>
      <c r="F86" s="14"/>
      <c r="G86" s="30"/>
      <c r="H86" s="30"/>
      <c r="I86" s="30"/>
      <c r="J86" s="30"/>
      <c r="K86" s="30"/>
      <c r="L86" s="30"/>
    </row>
    <row r="87" spans="1:12" ht="15" x14ac:dyDescent="0.25">
      <c r="A87" s="16" t="s">
        <v>49</v>
      </c>
      <c r="B87" s="17"/>
      <c r="C87" s="17"/>
      <c r="D87" s="17"/>
      <c r="E87" s="18"/>
      <c r="F87" s="18"/>
      <c r="G87" s="19"/>
      <c r="H87" s="19"/>
      <c r="I87" s="19"/>
      <c r="J87" s="19"/>
      <c r="K87" s="19"/>
      <c r="L87" s="19"/>
    </row>
    <row r="88" spans="1:12" x14ac:dyDescent="0.2">
      <c r="A88" s="20" t="s">
        <v>8</v>
      </c>
      <c r="B88" s="21" t="s">
        <v>1</v>
      </c>
      <c r="C88" s="21" t="s">
        <v>0</v>
      </c>
      <c r="D88" s="21" t="s">
        <v>9</v>
      </c>
      <c r="E88" s="21"/>
      <c r="F88" s="21"/>
      <c r="G88" s="22" t="s">
        <v>12</v>
      </c>
      <c r="H88" s="22" t="s">
        <v>13</v>
      </c>
      <c r="I88" s="22" t="s">
        <v>14</v>
      </c>
      <c r="J88" s="22" t="s">
        <v>78</v>
      </c>
      <c r="K88" s="22" t="s">
        <v>80</v>
      </c>
      <c r="L88" s="22" t="s">
        <v>81</v>
      </c>
    </row>
    <row r="89" spans="1:12" x14ac:dyDescent="0.2">
      <c r="A89" s="14" t="s">
        <v>50</v>
      </c>
      <c r="B89" s="23">
        <f>$B$10</f>
        <v>2020</v>
      </c>
      <c r="C89" s="23">
        <v>1</v>
      </c>
      <c r="D89" s="23">
        <v>1</v>
      </c>
      <c r="E89" s="23"/>
      <c r="F89" s="23"/>
      <c r="G89" s="25">
        <f>DATE(B89,C89,D89)</f>
        <v>43831</v>
      </c>
      <c r="H89" s="24" t="str">
        <f>IF(COUNTIF(G$13:G88,$G89)&gt;=1,$G89," - ")</f>
        <v xml:space="preserve"> - </v>
      </c>
      <c r="I89" s="24" t="str">
        <f>IF(COUNTIF(H$13:H88,$G89)&gt;=1,$G89," - ")</f>
        <v xml:space="preserve"> - </v>
      </c>
      <c r="J89" s="24" t="str">
        <f>IF(COUNTIF(I$13:I88,$G89)&gt;=1,$G89," - ")</f>
        <v xml:space="preserve"> - </v>
      </c>
      <c r="K89" s="24" t="str">
        <f>IF(COUNTIF(J$13:J88,$G89)&gt;=1,$G89," - ")</f>
        <v xml:space="preserve"> - </v>
      </c>
      <c r="L89" s="24" t="str">
        <f>IF(COUNTIF(K$13:K88,$G89)&gt;=1,$G89," - ")</f>
        <v xml:space="preserve"> - </v>
      </c>
    </row>
    <row r="90" spans="1:12" x14ac:dyDescent="0.2">
      <c r="A90" s="14" t="s">
        <v>50</v>
      </c>
      <c r="B90" s="23">
        <f>$B$10+1</f>
        <v>2021</v>
      </c>
      <c r="C90" s="23">
        <v>1</v>
      </c>
      <c r="D90" s="23">
        <v>1</v>
      </c>
      <c r="E90" s="23"/>
      <c r="F90" s="23"/>
      <c r="G90" s="25">
        <f>DATE(B90,C90,D90)</f>
        <v>44197</v>
      </c>
      <c r="H90" s="24" t="str">
        <f>IF(COUNTIF(G$13:G89,$G90)&gt;=1,$G90," - ")</f>
        <v xml:space="preserve"> - </v>
      </c>
      <c r="I90" s="24" t="str">
        <f>IF(COUNTIF(H$13:H89,$G90)&gt;=1,$G90," - ")</f>
        <v xml:space="preserve"> - </v>
      </c>
      <c r="J90" s="24" t="str">
        <f>IF(COUNTIF(I$13:I89,$G90)&gt;=1,$G90," - ")</f>
        <v xml:space="preserve"> - </v>
      </c>
      <c r="K90" s="24" t="str">
        <f>IF(COUNTIF(J$13:J89,$G90)&gt;=1,$G90," - ")</f>
        <v xml:space="preserve"> - </v>
      </c>
      <c r="L90" s="24" t="str">
        <f>IF(COUNTIF(K$13:K89,$G90)&gt;=1,$G90," - ")</f>
        <v xml:space="preserve"> - </v>
      </c>
    </row>
    <row r="91" spans="1:12" x14ac:dyDescent="0.2">
      <c r="A91" s="14" t="s">
        <v>51</v>
      </c>
      <c r="B91" s="23">
        <f>$B$10</f>
        <v>2020</v>
      </c>
      <c r="C91" s="23">
        <v>2</v>
      </c>
      <c r="D91" s="23">
        <v>2</v>
      </c>
      <c r="E91" s="23"/>
      <c r="F91" s="23"/>
      <c r="G91" s="25">
        <f t="shared" ref="G91:G134" si="2">DATE(B91,C91,D91)</f>
        <v>43863</v>
      </c>
      <c r="H91" s="24" t="str">
        <f>IF(COUNTIF(G$13:G90,$G91)&gt;=1,$G91," - ")</f>
        <v xml:space="preserve"> - </v>
      </c>
      <c r="I91" s="24" t="str">
        <f>IF(COUNTIF(H$13:H90,$G91)&gt;=1,$G91," - ")</f>
        <v xml:space="preserve"> - </v>
      </c>
      <c r="J91" s="24" t="str">
        <f>IF(COUNTIF(I$13:I90,$G91)&gt;=1,$G91," - ")</f>
        <v xml:space="preserve"> - </v>
      </c>
      <c r="K91" s="24" t="str">
        <f>IF(COUNTIF(J$13:J90,$G91)&gt;=1,$G91," - ")</f>
        <v xml:space="preserve"> - </v>
      </c>
      <c r="L91" s="24" t="str">
        <f>IF(COUNTIF(K$13:K90,$G91)&gt;=1,$G91," - ")</f>
        <v xml:space="preserve"> - </v>
      </c>
    </row>
    <row r="92" spans="1:12" x14ac:dyDescent="0.2">
      <c r="A92" s="14" t="s">
        <v>51</v>
      </c>
      <c r="B92" s="23">
        <f>$B$10+1</f>
        <v>2021</v>
      </c>
      <c r="C92" s="23">
        <v>2</v>
      </c>
      <c r="D92" s="23">
        <v>2</v>
      </c>
      <c r="E92" s="23"/>
      <c r="F92" s="23"/>
      <c r="G92" s="25">
        <f t="shared" si="2"/>
        <v>44229</v>
      </c>
      <c r="H92" s="24" t="str">
        <f>IF(COUNTIF(G$13:G91,$G92)&gt;=1,$G92," - ")</f>
        <v xml:space="preserve"> - </v>
      </c>
      <c r="I92" s="24" t="str">
        <f>IF(COUNTIF(H$13:H91,$G92)&gt;=1,$G92," - ")</f>
        <v xml:space="preserve"> - </v>
      </c>
      <c r="J92" s="24" t="str">
        <f>IF(COUNTIF(I$13:I91,$G92)&gt;=1,$G92," - ")</f>
        <v xml:space="preserve"> - </v>
      </c>
      <c r="K92" s="24" t="str">
        <f>IF(COUNTIF(J$13:J91,$G92)&gt;=1,$G92," - ")</f>
        <v xml:space="preserve"> - </v>
      </c>
      <c r="L92" s="24" t="str">
        <f>IF(COUNTIF(K$13:K91,$G92)&gt;=1,$G92," - ")</f>
        <v xml:space="preserve"> - </v>
      </c>
    </row>
    <row r="93" spans="1:12" x14ac:dyDescent="0.2">
      <c r="A93" s="14" t="s">
        <v>52</v>
      </c>
      <c r="B93" s="23">
        <f>$B$10</f>
        <v>2020</v>
      </c>
      <c r="C93" s="23">
        <v>2</v>
      </c>
      <c r="D93" s="23">
        <v>12</v>
      </c>
      <c r="E93" s="23"/>
      <c r="F93" s="23"/>
      <c r="G93" s="25">
        <f t="shared" si="2"/>
        <v>43873</v>
      </c>
      <c r="H93" s="24" t="str">
        <f>IF(COUNTIF(G$13:G92,$G93)&gt;=1,$G93," - ")</f>
        <v xml:space="preserve"> - </v>
      </c>
      <c r="I93" s="24" t="str">
        <f>IF(COUNTIF(H$13:H92,$G93)&gt;=1,$G93," - ")</f>
        <v xml:space="preserve"> - </v>
      </c>
      <c r="J93" s="24" t="str">
        <f>IF(COUNTIF(I$13:I92,$G93)&gt;=1,$G93," - ")</f>
        <v xml:space="preserve"> - </v>
      </c>
      <c r="K93" s="24" t="str">
        <f>IF(COUNTIF(J$13:J92,$G93)&gt;=1,$G93," - ")</f>
        <v xml:space="preserve"> - </v>
      </c>
      <c r="L93" s="24" t="str">
        <f>IF(COUNTIF(K$13:K92,$G93)&gt;=1,$G93," - ")</f>
        <v xml:space="preserve"> - </v>
      </c>
    </row>
    <row r="94" spans="1:12" x14ac:dyDescent="0.2">
      <c r="A94" s="14" t="s">
        <v>52</v>
      </c>
      <c r="B94" s="23">
        <f>$B$10+1</f>
        <v>2021</v>
      </c>
      <c r="C94" s="23">
        <v>2</v>
      </c>
      <c r="D94" s="23">
        <v>12</v>
      </c>
      <c r="E94" s="23"/>
      <c r="F94" s="23"/>
      <c r="G94" s="25">
        <f t="shared" si="2"/>
        <v>44239</v>
      </c>
      <c r="H94" s="24">
        <f>IF(COUNTIF(G$13:G93,$G94)&gt;=1,$G94," - ")</f>
        <v>44239</v>
      </c>
      <c r="I94" s="24" t="str">
        <f>IF(COUNTIF(H$13:H93,$G94)&gt;=1,$G94," - ")</f>
        <v xml:space="preserve"> - </v>
      </c>
      <c r="J94" s="24" t="str">
        <f>IF(COUNTIF(I$13:I93,$G94)&gt;=1,$G94," - ")</f>
        <v xml:space="preserve"> - </v>
      </c>
      <c r="K94" s="24" t="str">
        <f>IF(COUNTIF(J$13:J93,$G94)&gt;=1,$G94," - ")</f>
        <v xml:space="preserve"> - </v>
      </c>
      <c r="L94" s="24" t="str">
        <f>IF(COUNTIF(K$13:K93,$G94)&gt;=1,$G94," - ")</f>
        <v xml:space="preserve"> - </v>
      </c>
    </row>
    <row r="95" spans="1:12" x14ac:dyDescent="0.2">
      <c r="A95" s="14" t="s">
        <v>53</v>
      </c>
      <c r="B95" s="23">
        <f>$B$10</f>
        <v>2020</v>
      </c>
      <c r="C95" s="23">
        <v>2</v>
      </c>
      <c r="D95" s="23">
        <v>14</v>
      </c>
      <c r="E95" s="23"/>
      <c r="F95" s="23"/>
      <c r="G95" s="25">
        <f t="shared" si="2"/>
        <v>43875</v>
      </c>
      <c r="H95" s="24" t="str">
        <f>IF(COUNTIF(G$13:G94,$G95)&gt;=1,$G95," - ")</f>
        <v xml:space="preserve"> - </v>
      </c>
      <c r="I95" s="24" t="str">
        <f>IF(COUNTIF(H$13:H94,$G95)&gt;=1,$G95," - ")</f>
        <v xml:space="preserve"> - </v>
      </c>
      <c r="J95" s="24" t="str">
        <f>IF(COUNTIF(I$13:I94,$G95)&gt;=1,$G95," - ")</f>
        <v xml:space="preserve"> - </v>
      </c>
      <c r="K95" s="24" t="str">
        <f>IF(COUNTIF(J$13:J94,$G95)&gt;=1,$G95," - ")</f>
        <v xml:space="preserve"> - </v>
      </c>
      <c r="L95" s="24" t="str">
        <f>IF(COUNTIF(K$13:K94,$G95)&gt;=1,$G95," - ")</f>
        <v xml:space="preserve"> - </v>
      </c>
    </row>
    <row r="96" spans="1:12" x14ac:dyDescent="0.2">
      <c r="A96" s="14" t="s">
        <v>53</v>
      </c>
      <c r="B96" s="23">
        <f>$B$10+1</f>
        <v>2021</v>
      </c>
      <c r="C96" s="23">
        <v>2</v>
      </c>
      <c r="D96" s="23">
        <v>14</v>
      </c>
      <c r="E96" s="23"/>
      <c r="F96" s="23"/>
      <c r="G96" s="25">
        <f t="shared" si="2"/>
        <v>44241</v>
      </c>
      <c r="H96" s="24" t="str">
        <f>IF(COUNTIF(G$13:G95,$G96)&gt;=1,$G96," - ")</f>
        <v xml:space="preserve"> - </v>
      </c>
      <c r="I96" s="24" t="str">
        <f>IF(COUNTIF(H$13:H95,$G96)&gt;=1,$G96," - ")</f>
        <v xml:space="preserve"> - </v>
      </c>
      <c r="J96" s="24" t="str">
        <f>IF(COUNTIF(I$13:I95,$G96)&gt;=1,$G96," - ")</f>
        <v xml:space="preserve"> - </v>
      </c>
      <c r="K96" s="24" t="str">
        <f>IF(COUNTIF(J$13:J95,$G96)&gt;=1,$G96," - ")</f>
        <v xml:space="preserve"> - </v>
      </c>
      <c r="L96" s="24" t="str">
        <f>IF(COUNTIF(K$13:K95,$G96)&gt;=1,$G96," - ")</f>
        <v xml:space="preserve"> - </v>
      </c>
    </row>
    <row r="97" spans="1:12" x14ac:dyDescent="0.2">
      <c r="A97" s="14" t="s">
        <v>54</v>
      </c>
      <c r="B97" s="23">
        <f>$B$10</f>
        <v>2020</v>
      </c>
      <c r="C97" s="23">
        <v>3</v>
      </c>
      <c r="D97" s="23">
        <v>17</v>
      </c>
      <c r="E97" s="23"/>
      <c r="F97" s="23"/>
      <c r="G97" s="25">
        <f t="shared" si="2"/>
        <v>43907</v>
      </c>
      <c r="H97" s="24" t="str">
        <f>IF(COUNTIF(G$13:G96,$G97)&gt;=1,$G97," - ")</f>
        <v xml:space="preserve"> - </v>
      </c>
      <c r="I97" s="24" t="str">
        <f>IF(COUNTIF(H$13:H96,$G97)&gt;=1,$G97," - ")</f>
        <v xml:space="preserve"> - </v>
      </c>
      <c r="J97" s="24" t="str">
        <f>IF(COUNTIF(I$13:I96,$G97)&gt;=1,$G97," - ")</f>
        <v xml:space="preserve"> - </v>
      </c>
      <c r="K97" s="24" t="str">
        <f>IF(COUNTIF(J$13:J96,$G97)&gt;=1,$G97," - ")</f>
        <v xml:space="preserve"> - </v>
      </c>
      <c r="L97" s="24" t="str">
        <f>IF(COUNTIF(K$13:K96,$G97)&gt;=1,$G97," - ")</f>
        <v xml:space="preserve"> - </v>
      </c>
    </row>
    <row r="98" spans="1:12" x14ac:dyDescent="0.2">
      <c r="A98" s="14" t="s">
        <v>54</v>
      </c>
      <c r="B98" s="23">
        <f>$B$10+1</f>
        <v>2021</v>
      </c>
      <c r="C98" s="23">
        <v>3</v>
      </c>
      <c r="D98" s="23">
        <v>17</v>
      </c>
      <c r="E98" s="23"/>
      <c r="F98" s="23"/>
      <c r="G98" s="25">
        <f t="shared" si="2"/>
        <v>44272</v>
      </c>
      <c r="H98" s="24" t="str">
        <f>IF(COUNTIF(G$13:G97,$G98)&gt;=1,$G98," - ")</f>
        <v xml:space="preserve"> - </v>
      </c>
      <c r="I98" s="24" t="str">
        <f>IF(COUNTIF(H$13:H97,$G98)&gt;=1,$G98," - ")</f>
        <v xml:space="preserve"> - </v>
      </c>
      <c r="J98" s="24" t="str">
        <f>IF(COUNTIF(I$13:I97,$G98)&gt;=1,$G98," - ")</f>
        <v xml:space="preserve"> - </v>
      </c>
      <c r="K98" s="24" t="str">
        <f>IF(COUNTIF(J$13:J97,$G98)&gt;=1,$G98," - ")</f>
        <v xml:space="preserve"> - </v>
      </c>
      <c r="L98" s="24" t="str">
        <f>IF(COUNTIF(K$13:K97,$G98)&gt;=1,$G98," - ")</f>
        <v xml:space="preserve"> - </v>
      </c>
    </row>
    <row r="99" spans="1:12" x14ac:dyDescent="0.2">
      <c r="A99" s="14" t="s">
        <v>55</v>
      </c>
      <c r="B99" s="23">
        <f>$B$10</f>
        <v>2020</v>
      </c>
      <c r="C99" s="23">
        <v>4</v>
      </c>
      <c r="D99" s="23">
        <v>1</v>
      </c>
      <c r="E99" s="23"/>
      <c r="F99" s="23"/>
      <c r="G99" s="25">
        <f t="shared" si="2"/>
        <v>43922</v>
      </c>
      <c r="H99" s="24" t="str">
        <f>IF(COUNTIF(G$13:G98,$G99)&gt;=1,$G99," - ")</f>
        <v xml:space="preserve"> - </v>
      </c>
      <c r="I99" s="24" t="str">
        <f>IF(COUNTIF(H$13:H98,$G99)&gt;=1,$G99," - ")</f>
        <v xml:space="preserve"> - </v>
      </c>
      <c r="J99" s="24" t="str">
        <f>IF(COUNTIF(I$13:I98,$G99)&gt;=1,$G99," - ")</f>
        <v xml:space="preserve"> - </v>
      </c>
      <c r="K99" s="24" t="str">
        <f>IF(COUNTIF(J$13:J98,$G99)&gt;=1,$G99," - ")</f>
        <v xml:space="preserve"> - </v>
      </c>
      <c r="L99" s="24" t="str">
        <f>IF(COUNTIF(K$13:K98,$G99)&gt;=1,$G99," - ")</f>
        <v xml:space="preserve"> - </v>
      </c>
    </row>
    <row r="100" spans="1:12" x14ac:dyDescent="0.2">
      <c r="A100" s="14" t="s">
        <v>55</v>
      </c>
      <c r="B100" s="23">
        <f>$B$10+1</f>
        <v>2021</v>
      </c>
      <c r="C100" s="23">
        <v>4</v>
      </c>
      <c r="D100" s="23">
        <v>1</v>
      </c>
      <c r="E100" s="23"/>
      <c r="F100" s="23"/>
      <c r="G100" s="25">
        <f t="shared" si="2"/>
        <v>44287</v>
      </c>
      <c r="H100" s="24" t="str">
        <f>IF(COUNTIF(G$13:G99,$G100)&gt;=1,$G100," - ")</f>
        <v xml:space="preserve"> - </v>
      </c>
      <c r="I100" s="24" t="str">
        <f>IF(COUNTIF(H$13:H99,$G100)&gt;=1,$G100," - ")</f>
        <v xml:space="preserve"> - </v>
      </c>
      <c r="J100" s="24" t="str">
        <f>IF(COUNTIF(I$13:I99,$G100)&gt;=1,$G100," - ")</f>
        <v xml:space="preserve"> - </v>
      </c>
      <c r="K100" s="24" t="str">
        <f>IF(COUNTIF(J$13:J99,$G100)&gt;=1,$G100," - ")</f>
        <v xml:space="preserve"> - </v>
      </c>
      <c r="L100" s="24" t="str">
        <f>IF(COUNTIF(K$13:K99,$G100)&gt;=1,$G100," - ")</f>
        <v xml:space="preserve"> - </v>
      </c>
    </row>
    <row r="101" spans="1:12" x14ac:dyDescent="0.2">
      <c r="A101" s="14" t="s">
        <v>56</v>
      </c>
      <c r="B101" s="23">
        <f>$B$10</f>
        <v>2020</v>
      </c>
      <c r="C101" s="23">
        <v>4</v>
      </c>
      <c r="D101" s="23">
        <v>22</v>
      </c>
      <c r="E101" s="23"/>
      <c r="F101" s="23"/>
      <c r="G101" s="25">
        <f t="shared" si="2"/>
        <v>43943</v>
      </c>
      <c r="H101" s="24">
        <f>IF(COUNTIF(G$13:G100,$G101)&gt;=1,$G101," - ")</f>
        <v>43943</v>
      </c>
      <c r="I101" s="24" t="str">
        <f>IF(COUNTIF(H$13:H100,$G101)&gt;=1,$G101," - ")</f>
        <v xml:space="preserve"> - </v>
      </c>
      <c r="J101" s="24" t="str">
        <f>IF(COUNTIF(I$13:I100,$G101)&gt;=1,$G101," - ")</f>
        <v xml:space="preserve"> - </v>
      </c>
      <c r="K101" s="24" t="str">
        <f>IF(COUNTIF(J$13:J100,$G101)&gt;=1,$G101," - ")</f>
        <v xml:space="preserve"> - </v>
      </c>
      <c r="L101" s="24" t="str">
        <f>IF(COUNTIF(K$13:K100,$G101)&gt;=1,$G101," - ")</f>
        <v xml:space="preserve"> - </v>
      </c>
    </row>
    <row r="102" spans="1:12" x14ac:dyDescent="0.2">
      <c r="A102" s="14" t="s">
        <v>56</v>
      </c>
      <c r="B102" s="23">
        <f>$B$10+1</f>
        <v>2021</v>
      </c>
      <c r="C102" s="23">
        <v>4</v>
      </c>
      <c r="D102" s="23">
        <v>22</v>
      </c>
      <c r="E102" s="23"/>
      <c r="F102" s="23"/>
      <c r="G102" s="25">
        <f t="shared" si="2"/>
        <v>44308</v>
      </c>
      <c r="H102" s="24" t="str">
        <f>IF(COUNTIF(G$13:G101,$G102)&gt;=1,$G102," - ")</f>
        <v xml:space="preserve"> - </v>
      </c>
      <c r="I102" s="24" t="str">
        <f>IF(COUNTIF(H$13:H101,$G102)&gt;=1,$G102," - ")</f>
        <v xml:space="preserve"> - </v>
      </c>
      <c r="J102" s="24" t="str">
        <f>IF(COUNTIF(I$13:I101,$G102)&gt;=1,$G102," - ")</f>
        <v xml:space="preserve"> - </v>
      </c>
      <c r="K102" s="24" t="str">
        <f>IF(COUNTIF(J$13:J101,$G102)&gt;=1,$G102," - ")</f>
        <v xml:space="preserve"> - </v>
      </c>
      <c r="L102" s="24" t="str">
        <f>IF(COUNTIF(K$13:K101,$G102)&gt;=1,$G102," - ")</f>
        <v xml:space="preserve"> - </v>
      </c>
    </row>
    <row r="103" spans="1:12" x14ac:dyDescent="0.2">
      <c r="A103" s="14" t="s">
        <v>57</v>
      </c>
      <c r="B103" s="23">
        <f>$B$10</f>
        <v>2020</v>
      </c>
      <c r="C103" s="23">
        <v>5</v>
      </c>
      <c r="D103" s="23">
        <v>5</v>
      </c>
      <c r="E103" s="23"/>
      <c r="F103" s="23"/>
      <c r="G103" s="25">
        <f t="shared" si="2"/>
        <v>43956</v>
      </c>
      <c r="H103" s="24" t="str">
        <f>IF(COUNTIF(G$13:G102,$G103)&gt;=1,$G103," - ")</f>
        <v xml:space="preserve"> - </v>
      </c>
      <c r="I103" s="24" t="str">
        <f>IF(COUNTIF(H$13:H102,$G103)&gt;=1,$G103," - ")</f>
        <v xml:space="preserve"> - </v>
      </c>
      <c r="J103" s="24" t="str">
        <f>IF(COUNTIF(I$13:I102,$G103)&gt;=1,$G103," - ")</f>
        <v xml:space="preserve"> - </v>
      </c>
      <c r="K103" s="24" t="str">
        <f>IF(COUNTIF(J$13:J102,$G103)&gt;=1,$G103," - ")</f>
        <v xml:space="preserve"> - </v>
      </c>
      <c r="L103" s="24" t="str">
        <f>IF(COUNTIF(K$13:K102,$G103)&gt;=1,$G103," - ")</f>
        <v xml:space="preserve"> - </v>
      </c>
    </row>
    <row r="104" spans="1:12" x14ac:dyDescent="0.2">
      <c r="A104" s="14" t="s">
        <v>57</v>
      </c>
      <c r="B104" s="23">
        <f>$B$10+1</f>
        <v>2021</v>
      </c>
      <c r="C104" s="23">
        <v>5</v>
      </c>
      <c r="D104" s="23">
        <v>5</v>
      </c>
      <c r="E104" s="23"/>
      <c r="F104" s="23"/>
      <c r="G104" s="25">
        <f t="shared" si="2"/>
        <v>44321</v>
      </c>
      <c r="H104" s="24" t="str">
        <f>IF(COUNTIF(G$13:G103,$G104)&gt;=1,$G104," - ")</f>
        <v xml:space="preserve"> - </v>
      </c>
      <c r="I104" s="24" t="str">
        <f>IF(COUNTIF(H$13:H103,$G104)&gt;=1,$G104," - ")</f>
        <v xml:space="preserve"> - </v>
      </c>
      <c r="J104" s="24" t="str">
        <f>IF(COUNTIF(I$13:I103,$G104)&gt;=1,$G104," - ")</f>
        <v xml:space="preserve"> - </v>
      </c>
      <c r="K104" s="24" t="str">
        <f>IF(COUNTIF(J$13:J103,$G104)&gt;=1,$G104," - ")</f>
        <v xml:space="preserve"> - </v>
      </c>
      <c r="L104" s="24" t="str">
        <f>IF(COUNTIF(K$13:K103,$G104)&gt;=1,$G104," - ")</f>
        <v xml:space="preserve"> - </v>
      </c>
    </row>
    <row r="105" spans="1:12" x14ac:dyDescent="0.2">
      <c r="A105" s="14" t="s">
        <v>58</v>
      </c>
      <c r="B105" s="23">
        <f>$B$10</f>
        <v>2020</v>
      </c>
      <c r="C105" s="23">
        <v>6</v>
      </c>
      <c r="D105" s="23">
        <v>14</v>
      </c>
      <c r="E105" s="23"/>
      <c r="F105" s="23"/>
      <c r="G105" s="25">
        <f t="shared" si="2"/>
        <v>43996</v>
      </c>
      <c r="H105" s="24" t="str">
        <f>IF(COUNTIF(G$13:G104,$G105)&gt;=1,$G105," - ")</f>
        <v xml:space="preserve"> - </v>
      </c>
      <c r="I105" s="24" t="str">
        <f>IF(COUNTIF(H$13:H104,$G105)&gt;=1,$G105," - ")</f>
        <v xml:space="preserve"> - </v>
      </c>
      <c r="J105" s="24" t="str">
        <f>IF(COUNTIF(I$13:I104,$G105)&gt;=1,$G105," - ")</f>
        <v xml:space="preserve"> - </v>
      </c>
      <c r="K105" s="24" t="str">
        <f>IF(COUNTIF(J$13:J104,$G105)&gt;=1,$G105," - ")</f>
        <v xml:space="preserve"> - </v>
      </c>
      <c r="L105" s="24" t="str">
        <f>IF(COUNTIF(K$13:K104,$G105)&gt;=1,$G105," - ")</f>
        <v xml:space="preserve"> - </v>
      </c>
    </row>
    <row r="106" spans="1:12" x14ac:dyDescent="0.2">
      <c r="A106" s="14" t="s">
        <v>58</v>
      </c>
      <c r="B106" s="23">
        <f>$B$10+1</f>
        <v>2021</v>
      </c>
      <c r="C106" s="23">
        <v>6</v>
      </c>
      <c r="D106" s="23">
        <v>14</v>
      </c>
      <c r="E106" s="23"/>
      <c r="F106" s="23"/>
      <c r="G106" s="25">
        <f t="shared" si="2"/>
        <v>44361</v>
      </c>
      <c r="H106" s="24" t="str">
        <f>IF(COUNTIF(G$13:G105,$G106)&gt;=1,$G106," - ")</f>
        <v xml:space="preserve"> - </v>
      </c>
      <c r="I106" s="24" t="str">
        <f>IF(COUNTIF(H$13:H105,$G106)&gt;=1,$G106," - ")</f>
        <v xml:space="preserve"> - </v>
      </c>
      <c r="J106" s="24" t="str">
        <f>IF(COUNTIF(I$13:I105,$G106)&gt;=1,$G106," - ")</f>
        <v xml:space="preserve"> - </v>
      </c>
      <c r="K106" s="24" t="str">
        <f>IF(COUNTIF(J$13:J105,$G106)&gt;=1,$G106," - ")</f>
        <v xml:space="preserve"> - </v>
      </c>
      <c r="L106" s="24" t="str">
        <f>IF(COUNTIF(K$13:K105,$G106)&gt;=1,$G106," - ")</f>
        <v xml:space="preserve"> - </v>
      </c>
    </row>
    <row r="107" spans="1:12" x14ac:dyDescent="0.2">
      <c r="A107" s="14" t="s">
        <v>59</v>
      </c>
      <c r="B107" s="23">
        <f>$B$10</f>
        <v>2020</v>
      </c>
      <c r="C107" s="23">
        <v>7</v>
      </c>
      <c r="D107" s="23">
        <v>4</v>
      </c>
      <c r="E107" s="23"/>
      <c r="F107" s="23"/>
      <c r="G107" s="25">
        <f t="shared" si="2"/>
        <v>44016</v>
      </c>
      <c r="H107" s="24" t="str">
        <f>IF(COUNTIF(G$13:G106,$G107)&gt;=1,$G107," - ")</f>
        <v xml:space="preserve"> - </v>
      </c>
      <c r="I107" s="24" t="str">
        <f>IF(COUNTIF(H$13:H106,$G107)&gt;=1,$G107," - ")</f>
        <v xml:space="preserve"> - </v>
      </c>
      <c r="J107" s="24" t="str">
        <f>IF(COUNTIF(I$13:I106,$G107)&gt;=1,$G107," - ")</f>
        <v xml:space="preserve"> - </v>
      </c>
      <c r="K107" s="24" t="str">
        <f>IF(COUNTIF(J$13:J106,$G107)&gt;=1,$G107," - ")</f>
        <v xml:space="preserve"> - </v>
      </c>
      <c r="L107" s="24" t="str">
        <f>IF(COUNTIF(K$13:K106,$G107)&gt;=1,$G107," - ")</f>
        <v xml:space="preserve"> - </v>
      </c>
    </row>
    <row r="108" spans="1:12" x14ac:dyDescent="0.2">
      <c r="A108" s="14" t="s">
        <v>59</v>
      </c>
      <c r="B108" s="23">
        <f>$B$10+1</f>
        <v>2021</v>
      </c>
      <c r="C108" s="23">
        <v>7</v>
      </c>
      <c r="D108" s="23">
        <v>4</v>
      </c>
      <c r="E108" s="23"/>
      <c r="F108" s="23"/>
      <c r="G108" s="25">
        <f t="shared" si="2"/>
        <v>44381</v>
      </c>
      <c r="H108" s="24" t="str">
        <f>IF(COUNTIF(G$13:G107,$G108)&gt;=1,$G108," - ")</f>
        <v xml:space="preserve"> - </v>
      </c>
      <c r="I108" s="24" t="str">
        <f>IF(COUNTIF(H$13:H107,$G108)&gt;=1,$G108," - ")</f>
        <v xml:space="preserve"> - </v>
      </c>
      <c r="J108" s="24" t="str">
        <f>IF(COUNTIF(I$13:I107,$G108)&gt;=1,$G108," - ")</f>
        <v xml:space="preserve"> - </v>
      </c>
      <c r="K108" s="24" t="str">
        <f>IF(COUNTIF(J$13:J107,$G108)&gt;=1,$G108," - ")</f>
        <v xml:space="preserve"> - </v>
      </c>
      <c r="L108" s="24" t="str">
        <f>IF(COUNTIF(K$13:K107,$G108)&gt;=1,$G108," - ")</f>
        <v xml:space="preserve"> - </v>
      </c>
    </row>
    <row r="109" spans="1:12" x14ac:dyDescent="0.2">
      <c r="A109" s="14" t="s">
        <v>60</v>
      </c>
      <c r="B109" s="23">
        <f>$B$10</f>
        <v>2020</v>
      </c>
      <c r="C109" s="23">
        <v>8</v>
      </c>
      <c r="D109" s="23">
        <v>19</v>
      </c>
      <c r="E109" s="23"/>
      <c r="F109" s="23"/>
      <c r="G109" s="25">
        <f t="shared" si="2"/>
        <v>44062</v>
      </c>
      <c r="H109" s="24" t="str">
        <f>IF(COUNTIF(G$13:G108,$G109)&gt;=1,$G109," - ")</f>
        <v xml:space="preserve"> - </v>
      </c>
      <c r="I109" s="24" t="str">
        <f>IF(COUNTIF(H$13:H108,$G109)&gt;=1,$G109," - ")</f>
        <v xml:space="preserve"> - </v>
      </c>
      <c r="J109" s="24" t="str">
        <f>IF(COUNTIF(I$13:I108,$G109)&gt;=1,$G109," - ")</f>
        <v xml:space="preserve"> - </v>
      </c>
      <c r="K109" s="24" t="str">
        <f>IF(COUNTIF(J$13:J108,$G109)&gt;=1,$G109," - ")</f>
        <v xml:space="preserve"> - </v>
      </c>
      <c r="L109" s="24" t="str">
        <f>IF(COUNTIF(K$13:K108,$G109)&gt;=1,$G109," - ")</f>
        <v xml:space="preserve"> - </v>
      </c>
    </row>
    <row r="110" spans="1:12" x14ac:dyDescent="0.2">
      <c r="A110" s="14" t="s">
        <v>60</v>
      </c>
      <c r="B110" s="23">
        <f>$B$10+1</f>
        <v>2021</v>
      </c>
      <c r="C110" s="23">
        <v>8</v>
      </c>
      <c r="D110" s="23">
        <v>19</v>
      </c>
      <c r="E110" s="23"/>
      <c r="F110" s="23"/>
      <c r="G110" s="25">
        <f t="shared" si="2"/>
        <v>44427</v>
      </c>
      <c r="H110" s="24" t="str">
        <f>IF(COUNTIF(G$13:G109,$G110)&gt;=1,$G110," - ")</f>
        <v xml:space="preserve"> - </v>
      </c>
      <c r="I110" s="24" t="str">
        <f>IF(COUNTIF(H$13:H109,$G110)&gt;=1,$G110," - ")</f>
        <v xml:space="preserve"> - </v>
      </c>
      <c r="J110" s="24" t="str">
        <f>IF(COUNTIF(I$13:I109,$G110)&gt;=1,$G110," - ")</f>
        <v xml:space="preserve"> - </v>
      </c>
      <c r="K110" s="24" t="str">
        <f>IF(COUNTIF(J$13:J109,$G110)&gt;=1,$G110," - ")</f>
        <v xml:space="preserve"> - </v>
      </c>
      <c r="L110" s="24" t="str">
        <f>IF(COUNTIF(K$13:K109,$G110)&gt;=1,$G110," - ")</f>
        <v xml:space="preserve"> - </v>
      </c>
    </row>
    <row r="111" spans="1:12" x14ac:dyDescent="0.2">
      <c r="A111" s="14" t="s">
        <v>61</v>
      </c>
      <c r="B111" s="23">
        <f>$B$10</f>
        <v>2020</v>
      </c>
      <c r="C111" s="23">
        <v>9</v>
      </c>
      <c r="D111" s="23">
        <v>11</v>
      </c>
      <c r="E111" s="23"/>
      <c r="F111" s="23"/>
      <c r="G111" s="25">
        <f t="shared" si="2"/>
        <v>44085</v>
      </c>
      <c r="H111" s="24" t="str">
        <f>IF(COUNTIF(G$13:G110,$G111)&gt;=1,$G111," - ")</f>
        <v xml:space="preserve"> - </v>
      </c>
      <c r="I111" s="24" t="str">
        <f>IF(COUNTIF(H$13:H110,$G111)&gt;=1,$G111," - ")</f>
        <v xml:space="preserve"> - </v>
      </c>
      <c r="J111" s="24" t="str">
        <f>IF(COUNTIF(I$13:I110,$G111)&gt;=1,$G111," - ")</f>
        <v xml:space="preserve"> - </v>
      </c>
      <c r="K111" s="24" t="str">
        <f>IF(COUNTIF(J$13:J110,$G111)&gt;=1,$G111," - ")</f>
        <v xml:space="preserve"> - </v>
      </c>
      <c r="L111" s="24" t="str">
        <f>IF(COUNTIF(K$13:K110,$G111)&gt;=1,$G111," - ")</f>
        <v xml:space="preserve"> - </v>
      </c>
    </row>
    <row r="112" spans="1:12" x14ac:dyDescent="0.2">
      <c r="A112" s="14" t="s">
        <v>61</v>
      </c>
      <c r="B112" s="23">
        <f>$B$10+1</f>
        <v>2021</v>
      </c>
      <c r="C112" s="23">
        <v>9</v>
      </c>
      <c r="D112" s="23">
        <v>11</v>
      </c>
      <c r="E112" s="23"/>
      <c r="F112" s="23"/>
      <c r="G112" s="25">
        <f t="shared" si="2"/>
        <v>44450</v>
      </c>
      <c r="H112" s="24" t="str">
        <f>IF(COUNTIF(G$13:G111,$G112)&gt;=1,$G112," - ")</f>
        <v xml:space="preserve"> - </v>
      </c>
      <c r="I112" s="24" t="str">
        <f>IF(COUNTIF(H$13:H111,$G112)&gt;=1,$G112," - ")</f>
        <v xml:space="preserve"> - </v>
      </c>
      <c r="J112" s="24" t="str">
        <f>IF(COUNTIF(I$13:I111,$G112)&gt;=1,$G112," - ")</f>
        <v xml:space="preserve"> - </v>
      </c>
      <c r="K112" s="24" t="str">
        <f>IF(COUNTIF(J$13:J111,$G112)&gt;=1,$G112," - ")</f>
        <v xml:space="preserve"> - </v>
      </c>
      <c r="L112" s="24" t="str">
        <f>IF(COUNTIF(K$13:K111,$G112)&gt;=1,$G112," - ")</f>
        <v xml:space="preserve"> - </v>
      </c>
    </row>
    <row r="113" spans="1:12" x14ac:dyDescent="0.2">
      <c r="A113" s="14" t="s">
        <v>62</v>
      </c>
      <c r="B113" s="23">
        <f>$B$10</f>
        <v>2020</v>
      </c>
      <c r="C113" s="23">
        <v>9</v>
      </c>
      <c r="D113" s="23">
        <v>17</v>
      </c>
      <c r="E113" s="23"/>
      <c r="F113" s="23"/>
      <c r="G113" s="25">
        <f t="shared" si="2"/>
        <v>44091</v>
      </c>
      <c r="H113" s="24" t="str">
        <f>IF(COUNTIF(G$13:G112,$G113)&gt;=1,$G113," - ")</f>
        <v xml:space="preserve"> - </v>
      </c>
      <c r="I113" s="24" t="str">
        <f>IF(COUNTIF(H$13:H112,$G113)&gt;=1,$G113," - ")</f>
        <v xml:space="preserve"> - </v>
      </c>
      <c r="J113" s="24" t="str">
        <f>IF(COUNTIF(I$13:I112,$G113)&gt;=1,$G113," - ")</f>
        <v xml:space="preserve"> - </v>
      </c>
      <c r="K113" s="24" t="str">
        <f>IF(COUNTIF(J$13:J112,$G113)&gt;=1,$G113," - ")</f>
        <v xml:space="preserve"> - </v>
      </c>
      <c r="L113" s="24" t="str">
        <f>IF(COUNTIF(K$13:K112,$G113)&gt;=1,$G113," - ")</f>
        <v xml:space="preserve"> - </v>
      </c>
    </row>
    <row r="114" spans="1:12" x14ac:dyDescent="0.2">
      <c r="A114" s="14" t="s">
        <v>62</v>
      </c>
      <c r="B114" s="23">
        <f>$B$10+1</f>
        <v>2021</v>
      </c>
      <c r="C114" s="23">
        <v>9</v>
      </c>
      <c r="D114" s="23">
        <v>17</v>
      </c>
      <c r="E114" s="23"/>
      <c r="F114" s="23"/>
      <c r="G114" s="25">
        <f t="shared" si="2"/>
        <v>44456</v>
      </c>
      <c r="H114" s="24" t="str">
        <f>IF(COUNTIF(G$13:G113,$G114)&gt;=1,$G114," - ")</f>
        <v xml:space="preserve"> - </v>
      </c>
      <c r="I114" s="24" t="str">
        <f>IF(COUNTIF(H$13:H113,$G114)&gt;=1,$G114," - ")</f>
        <v xml:space="preserve"> - </v>
      </c>
      <c r="J114" s="24" t="str">
        <f>IF(COUNTIF(I$13:I113,$G114)&gt;=1,$G114," - ")</f>
        <v xml:space="preserve"> - </v>
      </c>
      <c r="K114" s="24" t="str">
        <f>IF(COUNTIF(J$13:J113,$G114)&gt;=1,$G114," - ")</f>
        <v xml:space="preserve"> - </v>
      </c>
      <c r="L114" s="24" t="str">
        <f>IF(COUNTIF(K$13:K113,$G114)&gt;=1,$G114," - ")</f>
        <v xml:space="preserve"> - </v>
      </c>
    </row>
    <row r="115" spans="1:12" x14ac:dyDescent="0.2">
      <c r="A115" s="14" t="s">
        <v>63</v>
      </c>
      <c r="B115" s="23">
        <f>$B$10</f>
        <v>2020</v>
      </c>
      <c r="C115" s="23">
        <v>10</v>
      </c>
      <c r="D115" s="23">
        <v>16</v>
      </c>
      <c r="E115" s="23"/>
      <c r="F115" s="23"/>
      <c r="G115" s="25">
        <f t="shared" si="2"/>
        <v>44120</v>
      </c>
      <c r="H115" s="24" t="str">
        <f>IF(COUNTIF(G$13:G114,$G115)&gt;=1,$G115," - ")</f>
        <v xml:space="preserve"> - </v>
      </c>
      <c r="I115" s="24" t="str">
        <f>IF(COUNTIF(H$13:H114,$G115)&gt;=1,$G115," - ")</f>
        <v xml:space="preserve"> - </v>
      </c>
      <c r="J115" s="24" t="str">
        <f>IF(COUNTIF(I$13:I114,$G115)&gt;=1,$G115," - ")</f>
        <v xml:space="preserve"> - </v>
      </c>
      <c r="K115" s="24" t="str">
        <f>IF(COUNTIF(J$13:J114,$G115)&gt;=1,$G115," - ")</f>
        <v xml:space="preserve"> - </v>
      </c>
      <c r="L115" s="24" t="str">
        <f>IF(COUNTIF(K$13:K114,$G115)&gt;=1,$G115," - ")</f>
        <v xml:space="preserve"> - </v>
      </c>
    </row>
    <row r="116" spans="1:12" x14ac:dyDescent="0.2">
      <c r="A116" s="14" t="s">
        <v>63</v>
      </c>
      <c r="B116" s="23">
        <f>$B$10+1</f>
        <v>2021</v>
      </c>
      <c r="C116" s="23">
        <v>10</v>
      </c>
      <c r="D116" s="23">
        <v>16</v>
      </c>
      <c r="E116" s="23"/>
      <c r="F116" s="23"/>
      <c r="G116" s="25">
        <f t="shared" si="2"/>
        <v>44485</v>
      </c>
      <c r="H116" s="24" t="str">
        <f>IF(COUNTIF(G$13:G115,$G116)&gt;=1,$G116," - ")</f>
        <v xml:space="preserve"> - </v>
      </c>
      <c r="I116" s="24" t="str">
        <f>IF(COUNTIF(H$13:H115,$G116)&gt;=1,$G116," - ")</f>
        <v xml:space="preserve"> - </v>
      </c>
      <c r="J116" s="24" t="str">
        <f>IF(COUNTIF(I$13:I115,$G116)&gt;=1,$G116," - ")</f>
        <v xml:space="preserve"> - </v>
      </c>
      <c r="K116" s="24" t="str">
        <f>IF(COUNTIF(J$13:J115,$G116)&gt;=1,$G116," - ")</f>
        <v xml:space="preserve"> - </v>
      </c>
      <c r="L116" s="24" t="str">
        <f>IF(COUNTIF(K$13:K115,$G116)&gt;=1,$G116," - ")</f>
        <v xml:space="preserve"> - </v>
      </c>
    </row>
    <row r="117" spans="1:12" x14ac:dyDescent="0.2">
      <c r="A117" s="14" t="s">
        <v>64</v>
      </c>
      <c r="B117" s="23">
        <f>$B$10</f>
        <v>2020</v>
      </c>
      <c r="C117" s="23">
        <v>10</v>
      </c>
      <c r="D117" s="23">
        <v>24</v>
      </c>
      <c r="E117" s="23"/>
      <c r="F117" s="23"/>
      <c r="G117" s="25">
        <f t="shared" si="2"/>
        <v>44128</v>
      </c>
      <c r="H117" s="24" t="str">
        <f>IF(COUNTIF(G$13:G116,$G117)&gt;=1,$G117," - ")</f>
        <v xml:space="preserve"> - </v>
      </c>
      <c r="I117" s="24" t="str">
        <f>IF(COUNTIF(H$13:H116,$G117)&gt;=1,$G117," - ")</f>
        <v xml:space="preserve"> - </v>
      </c>
      <c r="J117" s="24" t="str">
        <f>IF(COUNTIF(I$13:I116,$G117)&gt;=1,$G117," - ")</f>
        <v xml:space="preserve"> - </v>
      </c>
      <c r="K117" s="24" t="str">
        <f>IF(COUNTIF(J$13:J116,$G117)&gt;=1,$G117," - ")</f>
        <v xml:space="preserve"> - </v>
      </c>
      <c r="L117" s="24" t="str">
        <f>IF(COUNTIF(K$13:K116,$G117)&gt;=1,$G117," - ")</f>
        <v xml:space="preserve"> - </v>
      </c>
    </row>
    <row r="118" spans="1:12" x14ac:dyDescent="0.2">
      <c r="A118" s="14" t="s">
        <v>64</v>
      </c>
      <c r="B118" s="23">
        <f>$B$10+1</f>
        <v>2021</v>
      </c>
      <c r="C118" s="23">
        <v>10</v>
      </c>
      <c r="D118" s="23">
        <v>24</v>
      </c>
      <c r="E118" s="23"/>
      <c r="F118" s="23"/>
      <c r="G118" s="25">
        <f t="shared" si="2"/>
        <v>44493</v>
      </c>
      <c r="H118" s="24" t="str">
        <f>IF(COUNTIF(G$13:G117,$G118)&gt;=1,$G118," - ")</f>
        <v xml:space="preserve"> - </v>
      </c>
      <c r="I118" s="24" t="str">
        <f>IF(COUNTIF(H$13:H117,$G118)&gt;=1,$G118," - ")</f>
        <v xml:space="preserve"> - </v>
      </c>
      <c r="J118" s="24" t="str">
        <f>IF(COUNTIF(I$13:I117,$G118)&gt;=1,$G118," - ")</f>
        <v xml:space="preserve"> - </v>
      </c>
      <c r="K118" s="24" t="str">
        <f>IF(COUNTIF(J$13:J117,$G118)&gt;=1,$G118," - ")</f>
        <v xml:space="preserve"> - </v>
      </c>
      <c r="L118" s="24" t="str">
        <f>IF(COUNTIF(K$13:K117,$G118)&gt;=1,$G118," - ")</f>
        <v xml:space="preserve"> - </v>
      </c>
    </row>
    <row r="119" spans="1:12" x14ac:dyDescent="0.2">
      <c r="A119" s="14" t="s">
        <v>65</v>
      </c>
      <c r="B119" s="23">
        <f>$B$10</f>
        <v>2020</v>
      </c>
      <c r="C119" s="23">
        <v>10</v>
      </c>
      <c r="D119" s="23">
        <v>31</v>
      </c>
      <c r="E119" s="23"/>
      <c r="F119" s="23"/>
      <c r="G119" s="25">
        <f t="shared" si="2"/>
        <v>44135</v>
      </c>
      <c r="H119" s="24" t="str">
        <f>IF(COUNTIF(G$13:G118,$G119)&gt;=1,$G119," - ")</f>
        <v xml:space="preserve"> - </v>
      </c>
      <c r="I119" s="24" t="str">
        <f>IF(COUNTIF(H$13:H118,$G119)&gt;=1,$G119," - ")</f>
        <v xml:space="preserve"> - </v>
      </c>
      <c r="J119" s="24" t="str">
        <f>IF(COUNTIF(I$13:I118,$G119)&gt;=1,$G119," - ")</f>
        <v xml:space="preserve"> - </v>
      </c>
      <c r="K119" s="24" t="str">
        <f>IF(COUNTIF(J$13:J118,$G119)&gt;=1,$G119," - ")</f>
        <v xml:space="preserve"> - </v>
      </c>
      <c r="L119" s="24" t="str">
        <f>IF(COUNTIF(K$13:K118,$G119)&gt;=1,$G119," - ")</f>
        <v xml:space="preserve"> - </v>
      </c>
    </row>
    <row r="120" spans="1:12" x14ac:dyDescent="0.2">
      <c r="A120" s="14" t="s">
        <v>65</v>
      </c>
      <c r="B120" s="23">
        <f>$B$10+1</f>
        <v>2021</v>
      </c>
      <c r="C120" s="23">
        <v>10</v>
      </c>
      <c r="D120" s="23">
        <v>31</v>
      </c>
      <c r="E120" s="23"/>
      <c r="F120" s="23"/>
      <c r="G120" s="25">
        <f t="shared" si="2"/>
        <v>44500</v>
      </c>
      <c r="H120" s="24" t="str">
        <f>IF(COUNTIF(G$13:G119,$G120)&gt;=1,$G120," - ")</f>
        <v xml:space="preserve"> - </v>
      </c>
      <c r="I120" s="24" t="str">
        <f>IF(COUNTIF(H$13:H119,$G120)&gt;=1,$G120," - ")</f>
        <v xml:space="preserve"> - </v>
      </c>
      <c r="J120" s="24" t="str">
        <f>IF(COUNTIF(I$13:I119,$G120)&gt;=1,$G120," - ")</f>
        <v xml:space="preserve"> - </v>
      </c>
      <c r="K120" s="24" t="str">
        <f>IF(COUNTIF(J$13:J119,$G120)&gt;=1,$G120," - ")</f>
        <v xml:space="preserve"> - </v>
      </c>
      <c r="L120" s="24" t="str">
        <f>IF(COUNTIF(K$13:K119,$G120)&gt;=1,$G120," - ")</f>
        <v xml:space="preserve"> - </v>
      </c>
    </row>
    <row r="121" spans="1:12" x14ac:dyDescent="0.2">
      <c r="A121" s="14" t="s">
        <v>66</v>
      </c>
      <c r="B121" s="23">
        <f>$B$10</f>
        <v>2020</v>
      </c>
      <c r="C121" s="23">
        <v>11</v>
      </c>
      <c r="D121" s="23">
        <v>11</v>
      </c>
      <c r="E121" s="23"/>
      <c r="F121" s="23"/>
      <c r="G121" s="25">
        <f t="shared" si="2"/>
        <v>44146</v>
      </c>
      <c r="H121" s="24" t="str">
        <f>IF(COUNTIF(G$13:G120,$G121)&gt;=1,$G121," - ")</f>
        <v xml:space="preserve"> - </v>
      </c>
      <c r="I121" s="24" t="str">
        <f>IF(COUNTIF(H$13:H120,$G121)&gt;=1,$G121," - ")</f>
        <v xml:space="preserve"> - </v>
      </c>
      <c r="J121" s="24" t="str">
        <f>IF(COUNTIF(I$13:I120,$G121)&gt;=1,$G121," - ")</f>
        <v xml:space="preserve"> - </v>
      </c>
      <c r="K121" s="24" t="str">
        <f>IF(COUNTIF(J$13:J120,$G121)&gt;=1,$G121," - ")</f>
        <v xml:space="preserve"> - </v>
      </c>
      <c r="L121" s="24" t="str">
        <f>IF(COUNTIF(K$13:K120,$G121)&gt;=1,$G121," - ")</f>
        <v xml:space="preserve"> - </v>
      </c>
    </row>
    <row r="122" spans="1:12" x14ac:dyDescent="0.2">
      <c r="A122" s="14" t="s">
        <v>66</v>
      </c>
      <c r="B122" s="23">
        <f>$B$10+1</f>
        <v>2021</v>
      </c>
      <c r="C122" s="23">
        <v>11</v>
      </c>
      <c r="D122" s="23">
        <v>11</v>
      </c>
      <c r="E122" s="23"/>
      <c r="F122" s="23"/>
      <c r="G122" s="25">
        <f t="shared" si="2"/>
        <v>44511</v>
      </c>
      <c r="H122" s="24" t="str">
        <f>IF(COUNTIF(G$13:G121,$G122)&gt;=1,$G122," - ")</f>
        <v xml:space="preserve"> - </v>
      </c>
      <c r="I122" s="24" t="str">
        <f>IF(COUNTIF(H$13:H121,$G122)&gt;=1,$G122," - ")</f>
        <v xml:space="preserve"> - </v>
      </c>
      <c r="J122" s="24" t="str">
        <f>IF(COUNTIF(I$13:I121,$G122)&gt;=1,$G122," - ")</f>
        <v xml:space="preserve"> - </v>
      </c>
      <c r="K122" s="24" t="str">
        <f>IF(COUNTIF(J$13:J121,$G122)&gt;=1,$G122," - ")</f>
        <v xml:space="preserve"> - </v>
      </c>
      <c r="L122" s="24" t="str">
        <f>IF(COUNTIF(K$13:K121,$G122)&gt;=1,$G122," - ")</f>
        <v xml:space="preserve"> - </v>
      </c>
    </row>
    <row r="123" spans="1:12" x14ac:dyDescent="0.2">
      <c r="A123" s="14" t="s">
        <v>67</v>
      </c>
      <c r="B123" s="23">
        <f>$B$10</f>
        <v>2020</v>
      </c>
      <c r="C123" s="23">
        <v>12</v>
      </c>
      <c r="D123" s="23">
        <v>7</v>
      </c>
      <c r="E123" s="23"/>
      <c r="F123" s="23"/>
      <c r="G123" s="25">
        <f t="shared" si="2"/>
        <v>44172</v>
      </c>
      <c r="H123" s="24" t="str">
        <f>IF(COUNTIF(G$13:G122,$G123)&gt;=1,$G123," - ")</f>
        <v xml:space="preserve"> - </v>
      </c>
      <c r="I123" s="24" t="str">
        <f>IF(COUNTIF(H$13:H122,$G123)&gt;=1,$G123," - ")</f>
        <v xml:space="preserve"> - </v>
      </c>
      <c r="J123" s="24" t="str">
        <f>IF(COUNTIF(I$13:I122,$G123)&gt;=1,$G123," - ")</f>
        <v xml:space="preserve"> - </v>
      </c>
      <c r="K123" s="24" t="str">
        <f>IF(COUNTIF(J$13:J122,$G123)&gt;=1,$G123," - ")</f>
        <v xml:space="preserve"> - </v>
      </c>
      <c r="L123" s="24" t="str">
        <f>IF(COUNTIF(K$13:K122,$G123)&gt;=1,$G123," - ")</f>
        <v xml:space="preserve"> - </v>
      </c>
    </row>
    <row r="124" spans="1:12" x14ac:dyDescent="0.2">
      <c r="A124" s="14" t="s">
        <v>67</v>
      </c>
      <c r="B124" s="23">
        <f>$B$10+1</f>
        <v>2021</v>
      </c>
      <c r="C124" s="23">
        <v>12</v>
      </c>
      <c r="D124" s="23">
        <v>7</v>
      </c>
      <c r="E124" s="23"/>
      <c r="F124" s="23"/>
      <c r="G124" s="25">
        <f t="shared" si="2"/>
        <v>44537</v>
      </c>
      <c r="H124" s="24" t="str">
        <f>IF(COUNTIF(G$13:G123,$G124)&gt;=1,$G124," - ")</f>
        <v xml:space="preserve"> - </v>
      </c>
      <c r="I124" s="24" t="str">
        <f>IF(COUNTIF(H$13:H123,$G124)&gt;=1,$G124," - ")</f>
        <v xml:space="preserve"> - </v>
      </c>
      <c r="J124" s="24" t="str">
        <f>IF(COUNTIF(I$13:I123,$G124)&gt;=1,$G124," - ")</f>
        <v xml:space="preserve"> - </v>
      </c>
      <c r="K124" s="24" t="str">
        <f>IF(COUNTIF(J$13:J123,$G124)&gt;=1,$G124," - ")</f>
        <v xml:space="preserve"> - </v>
      </c>
      <c r="L124" s="24" t="str">
        <f>IF(COUNTIF(K$13:K123,$G124)&gt;=1,$G124," - ")</f>
        <v xml:space="preserve"> - </v>
      </c>
    </row>
    <row r="125" spans="1:12" x14ac:dyDescent="0.2">
      <c r="A125" s="14" t="s">
        <v>68</v>
      </c>
      <c r="B125" s="23">
        <f>$B$10</f>
        <v>2020</v>
      </c>
      <c r="C125" s="23">
        <v>12</v>
      </c>
      <c r="D125" s="23">
        <v>24</v>
      </c>
      <c r="E125" s="23"/>
      <c r="F125" s="23"/>
      <c r="G125" s="25">
        <f t="shared" si="2"/>
        <v>44189</v>
      </c>
      <c r="H125" s="24" t="str">
        <f>IF(COUNTIF(G$13:G124,$G125)&gt;=1,$G125," - ")</f>
        <v xml:space="preserve"> - </v>
      </c>
      <c r="I125" s="24" t="str">
        <f>IF(COUNTIF(H$13:H124,$G125)&gt;=1,$G125," - ")</f>
        <v xml:space="preserve"> - </v>
      </c>
      <c r="J125" s="24" t="str">
        <f>IF(COUNTIF(I$13:I124,$G125)&gt;=1,$G125," - ")</f>
        <v xml:space="preserve"> - </v>
      </c>
      <c r="K125" s="24" t="str">
        <f>IF(COUNTIF(J$13:J124,$G125)&gt;=1,$G125," - ")</f>
        <v xml:space="preserve"> - </v>
      </c>
      <c r="L125" s="24" t="str">
        <f>IF(COUNTIF(K$13:K124,$G125)&gt;=1,$G125," - ")</f>
        <v xml:space="preserve"> - </v>
      </c>
    </row>
    <row r="126" spans="1:12" x14ac:dyDescent="0.2">
      <c r="A126" s="14" t="s">
        <v>68</v>
      </c>
      <c r="B126" s="23">
        <f>$B$10+1</f>
        <v>2021</v>
      </c>
      <c r="C126" s="23">
        <v>12</v>
      </c>
      <c r="D126" s="23">
        <v>24</v>
      </c>
      <c r="E126" s="23"/>
      <c r="F126" s="23"/>
      <c r="G126" s="25">
        <f t="shared" si="2"/>
        <v>44554</v>
      </c>
      <c r="H126" s="24" t="str">
        <f>IF(COUNTIF(G$13:G125,$G126)&gt;=1,$G126," - ")</f>
        <v xml:space="preserve"> - </v>
      </c>
      <c r="I126" s="24" t="str">
        <f>IF(COUNTIF(H$13:H125,$G126)&gt;=1,$G126," - ")</f>
        <v xml:space="preserve"> - </v>
      </c>
      <c r="J126" s="24" t="str">
        <f>IF(COUNTIF(I$13:I125,$G126)&gt;=1,$G126," - ")</f>
        <v xml:space="preserve"> - </v>
      </c>
      <c r="K126" s="24" t="str">
        <f>IF(COUNTIF(J$13:J125,$G126)&gt;=1,$G126," - ")</f>
        <v xml:space="preserve"> - </v>
      </c>
      <c r="L126" s="24" t="str">
        <f>IF(COUNTIF(K$13:K125,$G126)&gt;=1,$G126," - ")</f>
        <v xml:space="preserve"> - </v>
      </c>
    </row>
    <row r="127" spans="1:12" x14ac:dyDescent="0.2">
      <c r="A127" s="14" t="s">
        <v>69</v>
      </c>
      <c r="B127" s="23">
        <f>$B$10</f>
        <v>2020</v>
      </c>
      <c r="C127" s="23">
        <v>12</v>
      </c>
      <c r="D127" s="23">
        <v>25</v>
      </c>
      <c r="E127" s="23"/>
      <c r="F127" s="23"/>
      <c r="G127" s="25">
        <f t="shared" si="2"/>
        <v>44190</v>
      </c>
      <c r="H127" s="24" t="str">
        <f>IF(COUNTIF(G$13:G126,$G127)&gt;=1,$G127," - ")</f>
        <v xml:space="preserve"> - </v>
      </c>
      <c r="I127" s="24" t="str">
        <f>IF(COUNTIF(H$13:H126,$G127)&gt;=1,$G127," - ")</f>
        <v xml:space="preserve"> - </v>
      </c>
      <c r="J127" s="24" t="str">
        <f>IF(COUNTIF(I$13:I126,$G127)&gt;=1,$G127," - ")</f>
        <v xml:space="preserve"> - </v>
      </c>
      <c r="K127" s="24" t="str">
        <f>IF(COUNTIF(J$13:J126,$G127)&gt;=1,$G127," - ")</f>
        <v xml:space="preserve"> - </v>
      </c>
      <c r="L127" s="24" t="str">
        <f>IF(COUNTIF(K$13:K126,$G127)&gt;=1,$G127," - ")</f>
        <v xml:space="preserve"> - </v>
      </c>
    </row>
    <row r="128" spans="1:12" x14ac:dyDescent="0.2">
      <c r="A128" s="14" t="s">
        <v>69</v>
      </c>
      <c r="B128" s="23">
        <f>$B$10+1</f>
        <v>2021</v>
      </c>
      <c r="C128" s="23">
        <v>12</v>
      </c>
      <c r="D128" s="23">
        <v>25</v>
      </c>
      <c r="E128" s="23"/>
      <c r="F128" s="23"/>
      <c r="G128" s="25">
        <f t="shared" si="2"/>
        <v>44555</v>
      </c>
      <c r="H128" s="24" t="str">
        <f>IF(COUNTIF(G$13:G127,$G128)&gt;=1,$G128," - ")</f>
        <v xml:space="preserve"> - </v>
      </c>
      <c r="I128" s="24" t="str">
        <f>IF(COUNTIF(H$13:H127,$G128)&gt;=1,$G128," - ")</f>
        <v xml:space="preserve"> - </v>
      </c>
      <c r="J128" s="24" t="str">
        <f>IF(COUNTIF(I$13:I127,$G128)&gt;=1,$G128," - ")</f>
        <v xml:space="preserve"> - </v>
      </c>
      <c r="K128" s="24" t="str">
        <f>IF(COUNTIF(J$13:J127,$G128)&gt;=1,$G128," - ")</f>
        <v xml:space="preserve"> - </v>
      </c>
      <c r="L128" s="24" t="str">
        <f>IF(COUNTIF(K$13:K127,$G128)&gt;=1,$G128," - ")</f>
        <v xml:space="preserve"> - </v>
      </c>
    </row>
    <row r="129" spans="1:12" x14ac:dyDescent="0.2">
      <c r="A129" s="14" t="s">
        <v>70</v>
      </c>
      <c r="B129" s="23">
        <f>$B$10</f>
        <v>2020</v>
      </c>
      <c r="C129" s="23">
        <v>12</v>
      </c>
      <c r="D129" s="23">
        <v>26</v>
      </c>
      <c r="E129" s="14"/>
      <c r="F129" s="14"/>
      <c r="G129" s="25">
        <f t="shared" si="2"/>
        <v>44191</v>
      </c>
      <c r="H129" s="24" t="str">
        <f>IF(COUNTIF(G$13:G128,$G129)&gt;=1,$G129," - ")</f>
        <v xml:space="preserve"> - </v>
      </c>
      <c r="I129" s="24" t="str">
        <f>IF(COUNTIF(H$13:H128,$G129)&gt;=1,$G129," - ")</f>
        <v xml:space="preserve"> - </v>
      </c>
      <c r="J129" s="24" t="str">
        <f>IF(COUNTIF(I$13:I128,$G129)&gt;=1,$G129," - ")</f>
        <v xml:space="preserve"> - </v>
      </c>
      <c r="K129" s="24" t="str">
        <f>IF(COUNTIF(J$13:J128,$G129)&gt;=1,$G129," - ")</f>
        <v xml:space="preserve"> - </v>
      </c>
      <c r="L129" s="24" t="str">
        <f>IF(COUNTIF(K$13:K128,$G129)&gt;=1,$G129," - ")</f>
        <v xml:space="preserve"> - </v>
      </c>
    </row>
    <row r="130" spans="1:12" x14ac:dyDescent="0.2">
      <c r="A130" s="14" t="s">
        <v>70</v>
      </c>
      <c r="B130" s="23">
        <f>$B$10+1</f>
        <v>2021</v>
      </c>
      <c r="C130" s="23">
        <v>12</v>
      </c>
      <c r="D130" s="23">
        <v>26</v>
      </c>
      <c r="E130" s="14"/>
      <c r="F130" s="14"/>
      <c r="G130" s="25">
        <f t="shared" si="2"/>
        <v>44556</v>
      </c>
      <c r="H130" s="24" t="str">
        <f>IF(COUNTIF(G$13:G129,$G130)&gt;=1,$G130," - ")</f>
        <v xml:space="preserve"> - </v>
      </c>
      <c r="I130" s="24" t="str">
        <f>IF(COUNTIF(H$13:H129,$G130)&gt;=1,$G130," - ")</f>
        <v xml:space="preserve"> - </v>
      </c>
      <c r="J130" s="24" t="str">
        <f>IF(COUNTIF(I$13:I129,$G130)&gt;=1,$G130," - ")</f>
        <v xml:space="preserve"> - </v>
      </c>
      <c r="K130" s="24" t="str">
        <f>IF(COUNTIF(J$13:J129,$G130)&gt;=1,$G130," - ")</f>
        <v xml:space="preserve"> - </v>
      </c>
      <c r="L130" s="24" t="str">
        <f>IF(COUNTIF(K$13:K129,$G130)&gt;=1,$G130," - ")</f>
        <v xml:space="preserve"> - </v>
      </c>
    </row>
    <row r="131" spans="1:12" x14ac:dyDescent="0.2">
      <c r="A131" s="237" t="s">
        <v>71</v>
      </c>
      <c r="B131" s="23">
        <f>$B$10</f>
        <v>2020</v>
      </c>
      <c r="C131" s="23">
        <v>12</v>
      </c>
      <c r="D131" s="23">
        <v>26</v>
      </c>
      <c r="E131" s="14"/>
      <c r="F131" s="14"/>
      <c r="G131" s="25">
        <f t="shared" si="2"/>
        <v>44191</v>
      </c>
      <c r="H131" s="24">
        <f>IF(COUNTIF(G$13:G130,$G131)&gt;=1,$G131," - ")</f>
        <v>44191</v>
      </c>
      <c r="I131" s="24" t="str">
        <f>IF(COUNTIF(H$13:H130,$G131)&gt;=1,$G131," - ")</f>
        <v xml:space="preserve"> - </v>
      </c>
      <c r="J131" s="24" t="str">
        <f>IF(COUNTIF(I$13:I130,$G131)&gt;=1,$G131," - ")</f>
        <v xml:space="preserve"> - </v>
      </c>
      <c r="K131" s="24" t="str">
        <f>IF(COUNTIF(J$13:J130,$G131)&gt;=1,$G131," - ")</f>
        <v xml:space="preserve"> - </v>
      </c>
      <c r="L131" s="24" t="str">
        <f>IF(COUNTIF(K$13:K130,$G131)&gt;=1,$G131," - ")</f>
        <v xml:space="preserve"> - </v>
      </c>
    </row>
    <row r="132" spans="1:12" x14ac:dyDescent="0.2">
      <c r="A132" s="237" t="s">
        <v>71</v>
      </c>
      <c r="B132" s="23">
        <f>$B$10+1</f>
        <v>2021</v>
      </c>
      <c r="C132" s="23">
        <v>12</v>
      </c>
      <c r="D132" s="23">
        <v>26</v>
      </c>
      <c r="E132" s="14"/>
      <c r="F132" s="14"/>
      <c r="G132" s="25">
        <f t="shared" si="2"/>
        <v>44556</v>
      </c>
      <c r="H132" s="24">
        <f>IF(COUNTIF(G$13:G131,$G132)&gt;=1,$G132," - ")</f>
        <v>44556</v>
      </c>
      <c r="I132" s="24" t="str">
        <f>IF(COUNTIF(H$13:H131,$G132)&gt;=1,$G132," - ")</f>
        <v xml:space="preserve"> - </v>
      </c>
      <c r="J132" s="24" t="str">
        <f>IF(COUNTIF(I$13:I131,$G132)&gt;=1,$G132," - ")</f>
        <v xml:space="preserve"> - </v>
      </c>
      <c r="K132" s="24" t="str">
        <f>IF(COUNTIF(J$13:J131,$G132)&gt;=1,$G132," - ")</f>
        <v xml:space="preserve"> - </v>
      </c>
      <c r="L132" s="24" t="str">
        <f>IF(COUNTIF(K$13:K131,$G132)&gt;=1,$G132," - ")</f>
        <v xml:space="preserve"> - </v>
      </c>
    </row>
    <row r="133" spans="1:12" x14ac:dyDescent="0.2">
      <c r="A133" s="14" t="s">
        <v>72</v>
      </c>
      <c r="B133" s="23">
        <f>$B$10</f>
        <v>2020</v>
      </c>
      <c r="C133" s="23">
        <v>12</v>
      </c>
      <c r="D133" s="23">
        <v>31</v>
      </c>
      <c r="E133" s="23"/>
      <c r="F133" s="23"/>
      <c r="G133" s="25">
        <f t="shared" si="2"/>
        <v>44196</v>
      </c>
      <c r="H133" s="24" t="str">
        <f>IF(COUNTIF(G$13:G132,$G133)&gt;=1,$G133," - ")</f>
        <v xml:space="preserve"> - </v>
      </c>
      <c r="I133" s="24" t="str">
        <f>IF(COUNTIF(H$13:H132,$G133)&gt;=1,$G133," - ")</f>
        <v xml:space="preserve"> - </v>
      </c>
      <c r="J133" s="24" t="str">
        <f>IF(COUNTIF(I$13:I132,$G133)&gt;=1,$G133," - ")</f>
        <v xml:space="preserve"> - </v>
      </c>
      <c r="K133" s="24" t="str">
        <f>IF(COUNTIF(J$13:J132,$G133)&gt;=1,$G133," - ")</f>
        <v xml:space="preserve"> - </v>
      </c>
      <c r="L133" s="24" t="str">
        <f>IF(COUNTIF(K$13:K132,$G133)&gt;=1,$G133," - ")</f>
        <v xml:space="preserve"> - </v>
      </c>
    </row>
    <row r="134" spans="1:12" ht="13.9" customHeight="1" x14ac:dyDescent="0.2">
      <c r="A134" s="14" t="s">
        <v>72</v>
      </c>
      <c r="B134" s="23">
        <f>$B$10+1</f>
        <v>2021</v>
      </c>
      <c r="C134" s="23">
        <v>12</v>
      </c>
      <c r="D134" s="23">
        <v>31</v>
      </c>
      <c r="E134" s="23"/>
      <c r="F134" s="23"/>
      <c r="G134" s="25">
        <f t="shared" si="2"/>
        <v>44561</v>
      </c>
      <c r="H134" s="24" t="str">
        <f>IF(COUNTIF(G$13:G133,$G134)&gt;=1,$G134," - ")</f>
        <v xml:space="preserve"> - </v>
      </c>
      <c r="I134" s="24" t="str">
        <f>IF(COUNTIF(H$13:H133,$G134)&gt;=1,$G134," - ")</f>
        <v xml:space="preserve"> - </v>
      </c>
      <c r="J134" s="24" t="str">
        <f>IF(COUNTIF(I$13:I133,$G134)&gt;=1,$G134," - ")</f>
        <v xml:space="preserve"> - </v>
      </c>
      <c r="K134" s="24" t="str">
        <f>IF(COUNTIF(J$13:J133,$G134)&gt;=1,$G134," - ")</f>
        <v xml:space="preserve"> - </v>
      </c>
      <c r="L134" s="24" t="str">
        <f>IF(COUNTIF(K$13:K133,$G134)&gt;=1,$G134," - ")</f>
        <v xml:space="preserve"> - </v>
      </c>
    </row>
    <row r="135" spans="1:12" x14ac:dyDescent="0.2">
      <c r="A135" s="14"/>
      <c r="B135" s="14"/>
      <c r="C135" s="14"/>
      <c r="D135" s="14"/>
      <c r="E135" s="14"/>
      <c r="F135" s="14"/>
      <c r="G135" s="30"/>
      <c r="H135" s="30"/>
      <c r="I135" s="30"/>
      <c r="J135" s="30"/>
      <c r="K135" s="30"/>
      <c r="L135" s="30"/>
    </row>
    <row r="136" spans="1:12" ht="15" x14ac:dyDescent="0.25">
      <c r="A136" s="16" t="s">
        <v>75</v>
      </c>
      <c r="B136" s="17"/>
      <c r="C136" s="17"/>
      <c r="D136" s="17"/>
      <c r="E136" s="18"/>
      <c r="F136" s="18"/>
      <c r="G136" s="37" t="s">
        <v>79</v>
      </c>
      <c r="H136" s="19"/>
      <c r="I136" s="35"/>
      <c r="J136" s="35"/>
      <c r="K136" s="35"/>
      <c r="L136" s="35"/>
    </row>
    <row r="137" spans="1:12" x14ac:dyDescent="0.2">
      <c r="A137" s="20" t="s">
        <v>74</v>
      </c>
      <c r="B137" s="21" t="s">
        <v>1</v>
      </c>
      <c r="C137" s="21" t="s">
        <v>0</v>
      </c>
      <c r="D137" s="21"/>
      <c r="E137" s="21" t="s">
        <v>10</v>
      </c>
      <c r="F137" s="21" t="s">
        <v>11</v>
      </c>
      <c r="G137" s="22" t="s">
        <v>12</v>
      </c>
      <c r="H137" s="22" t="s">
        <v>13</v>
      </c>
      <c r="I137" s="22" t="s">
        <v>14</v>
      </c>
      <c r="J137" s="22" t="s">
        <v>78</v>
      </c>
      <c r="K137" s="22" t="s">
        <v>80</v>
      </c>
      <c r="L137" s="22" t="s">
        <v>81</v>
      </c>
    </row>
    <row r="138" spans="1:12" x14ac:dyDescent="0.2">
      <c r="A138" s="32"/>
      <c r="B138" s="23"/>
      <c r="C138" s="23"/>
      <c r="D138" s="23"/>
      <c r="E138" s="23"/>
      <c r="F138" s="23"/>
      <c r="G138" s="24" t="str">
        <f>IF(OR(OR(C138="",E138=""),F138="")," - ",(DATE(B138,C138,1)+(E138-1)*7)+F138-WEEKDAY(DATE(B138,C138,1))+IF(F138&lt;WEEKDAY(DATE(B138,C138,1)),7,0))</f>
        <v xml:space="preserve"> - </v>
      </c>
      <c r="H138" s="24" t="str">
        <f>IF(COUNTIF(G$13:G137,$G138)&gt;=1,$G138," - ")</f>
        <v xml:space="preserve"> - </v>
      </c>
      <c r="I138" s="24" t="str">
        <f>IF(COUNTIF(H$13:H137,$G138)&gt;=1,$G138," - ")</f>
        <v xml:space="preserve"> - </v>
      </c>
      <c r="J138" s="24" t="str">
        <f>IF(COUNTIF(I$13:I137,$G138)&gt;=1,$G138," - ")</f>
        <v xml:space="preserve"> - </v>
      </c>
      <c r="K138" s="24" t="str">
        <f>IF(COUNTIF(J$13:J137,$G138)&gt;=1,$G138," - ")</f>
        <v xml:space="preserve"> - </v>
      </c>
      <c r="L138" s="24" t="str">
        <f>IF(COUNTIF(K$13:K137,$G138)&gt;=1,$G138," - ")</f>
        <v xml:space="preserve"> - </v>
      </c>
    </row>
    <row r="139" spans="1:12" x14ac:dyDescent="0.2">
      <c r="A139" s="32"/>
      <c r="B139" s="23"/>
      <c r="C139" s="23"/>
      <c r="D139" s="23"/>
      <c r="E139" s="23"/>
      <c r="F139" s="23"/>
      <c r="G139" s="24" t="str">
        <f t="shared" ref="G139:G144" si="3">IF(OR(OR(C139="",E139=""),F139="")," - ",(DATE(B139,C139,1)+(E139-1)*7)+F139-WEEKDAY(DATE(B139,C139,1))+IF(F139&lt;WEEKDAY(DATE(B139,C139,1)),7,0))</f>
        <v xml:space="preserve"> - </v>
      </c>
      <c r="H139" s="24" t="str">
        <f>IF(COUNTIF(G$13:G138,$G139)&gt;=1,$G139," - ")</f>
        <v xml:space="preserve"> - </v>
      </c>
      <c r="I139" s="24" t="str">
        <f>IF(COUNTIF(H$13:H138,$G139)&gt;=1,$G139," - ")</f>
        <v xml:space="preserve"> - </v>
      </c>
      <c r="J139" s="24" t="str">
        <f>IF(COUNTIF(I$13:I138,$G139)&gt;=1,$G139," - ")</f>
        <v xml:space="preserve"> - </v>
      </c>
      <c r="K139" s="24" t="str">
        <f>IF(COUNTIF(J$13:J138,$G139)&gt;=1,$G139," - ")</f>
        <v xml:space="preserve"> - </v>
      </c>
      <c r="L139" s="24" t="str">
        <f>IF(COUNTIF(K$13:K138,$G139)&gt;=1,$G139," - ")</f>
        <v xml:space="preserve"> - </v>
      </c>
    </row>
    <row r="140" spans="1:12" x14ac:dyDescent="0.2">
      <c r="A140" s="14"/>
      <c r="B140" s="23"/>
      <c r="C140" s="23"/>
      <c r="D140" s="23"/>
      <c r="E140" s="23"/>
      <c r="F140" s="23"/>
      <c r="G140" s="24" t="str">
        <f t="shared" si="3"/>
        <v xml:space="preserve"> - </v>
      </c>
      <c r="H140" s="24" t="str">
        <f>IF(COUNTIF(G$13:G139,$G140)&gt;=1,$G140," - ")</f>
        <v xml:space="preserve"> - </v>
      </c>
      <c r="I140" s="24" t="str">
        <f>IF(COUNTIF(H$13:H139,$G140)&gt;=1,$G140," - ")</f>
        <v xml:space="preserve"> - </v>
      </c>
      <c r="J140" s="24" t="str">
        <f>IF(COUNTIF(I$13:I139,$G140)&gt;=1,$G140," - ")</f>
        <v xml:space="preserve"> - </v>
      </c>
      <c r="K140" s="24" t="str">
        <f>IF(COUNTIF(J$13:J139,$G140)&gt;=1,$G140," - ")</f>
        <v xml:space="preserve"> - </v>
      </c>
      <c r="L140" s="24" t="str">
        <f>IF(COUNTIF(K$13:K139,$G140)&gt;=1,$G140," - ")</f>
        <v xml:space="preserve"> - </v>
      </c>
    </row>
    <row r="141" spans="1:12" x14ac:dyDescent="0.2">
      <c r="A141" s="14"/>
      <c r="B141" s="23"/>
      <c r="C141" s="23"/>
      <c r="D141" s="23"/>
      <c r="E141" s="23"/>
      <c r="F141" s="23"/>
      <c r="G141" s="24" t="str">
        <f t="shared" si="3"/>
        <v xml:space="preserve"> - </v>
      </c>
      <c r="H141" s="24" t="str">
        <f>IF(COUNTIF(G$13:G140,$G141)&gt;=1,$G141," - ")</f>
        <v xml:space="preserve"> - </v>
      </c>
      <c r="I141" s="24" t="str">
        <f>IF(COUNTIF(H$13:H140,$G141)&gt;=1,$G141," - ")</f>
        <v xml:space="preserve"> - </v>
      </c>
      <c r="J141" s="24" t="str">
        <f>IF(COUNTIF(I$13:I140,$G141)&gt;=1,$G141," - ")</f>
        <v xml:space="preserve"> - </v>
      </c>
      <c r="K141" s="24" t="str">
        <f>IF(COUNTIF(J$13:J140,$G141)&gt;=1,$G141," - ")</f>
        <v xml:space="preserve"> - </v>
      </c>
      <c r="L141" s="24" t="str">
        <f>IF(COUNTIF(K$13:K140,$G141)&gt;=1,$G141," - ")</f>
        <v xml:space="preserve"> - </v>
      </c>
    </row>
    <row r="142" spans="1:12" x14ac:dyDescent="0.2">
      <c r="A142" s="14"/>
      <c r="B142" s="23"/>
      <c r="C142" s="23"/>
      <c r="D142" s="23"/>
      <c r="E142" s="23"/>
      <c r="F142" s="23"/>
      <c r="G142" s="24" t="str">
        <f t="shared" si="3"/>
        <v xml:space="preserve"> - </v>
      </c>
      <c r="H142" s="24" t="str">
        <f>IF(COUNTIF(G$13:G141,$G142)&gt;=1,$G142," - ")</f>
        <v xml:space="preserve"> - </v>
      </c>
      <c r="I142" s="24" t="str">
        <f>IF(COUNTIF(H$13:H141,$G142)&gt;=1,$G142," - ")</f>
        <v xml:space="preserve"> - </v>
      </c>
      <c r="J142" s="24" t="str">
        <f>IF(COUNTIF(I$13:I141,$G142)&gt;=1,$G142," - ")</f>
        <v xml:space="preserve"> - </v>
      </c>
      <c r="K142" s="24" t="str">
        <f>IF(COUNTIF(J$13:J141,$G142)&gt;=1,$G142," - ")</f>
        <v xml:space="preserve"> - </v>
      </c>
      <c r="L142" s="24" t="str">
        <f>IF(COUNTIF(K$13:K141,$G142)&gt;=1,$G142," - ")</f>
        <v xml:space="preserve"> - </v>
      </c>
    </row>
    <row r="143" spans="1:12" x14ac:dyDescent="0.2">
      <c r="A143" s="14"/>
      <c r="B143" s="23"/>
      <c r="C143" s="23"/>
      <c r="D143" s="23"/>
      <c r="E143" s="23"/>
      <c r="F143" s="23"/>
      <c r="G143" s="24" t="str">
        <f t="shared" si="3"/>
        <v xml:space="preserve"> - </v>
      </c>
      <c r="H143" s="24" t="str">
        <f>IF(COUNTIF(G$13:G142,$G143)&gt;=1,$G143," - ")</f>
        <v xml:space="preserve"> - </v>
      </c>
      <c r="I143" s="24" t="str">
        <f>IF(COUNTIF(H$13:H142,$G143)&gt;=1,$G143," - ")</f>
        <v xml:space="preserve"> - </v>
      </c>
      <c r="J143" s="24" t="str">
        <f>IF(COUNTIF(I$13:I142,$G143)&gt;=1,$G143," - ")</f>
        <v xml:space="preserve"> - </v>
      </c>
      <c r="K143" s="24" t="str">
        <f>IF(COUNTIF(J$13:J142,$G143)&gt;=1,$G143," - ")</f>
        <v xml:space="preserve"> - </v>
      </c>
      <c r="L143" s="24" t="str">
        <f>IF(COUNTIF(K$13:K142,$G143)&gt;=1,$G143," - ")</f>
        <v xml:space="preserve"> - </v>
      </c>
    </row>
    <row r="144" spans="1:12" x14ac:dyDescent="0.2">
      <c r="A144" s="14"/>
      <c r="B144" s="23"/>
      <c r="C144" s="23"/>
      <c r="D144" s="23"/>
      <c r="E144" s="23"/>
      <c r="F144" s="23"/>
      <c r="G144" s="24" t="str">
        <f t="shared" si="3"/>
        <v xml:space="preserve"> - </v>
      </c>
      <c r="H144" s="24" t="str">
        <f>IF(COUNTIF(G$13:G143,$G144)&gt;=1,$G144," - ")</f>
        <v xml:space="preserve"> - </v>
      </c>
      <c r="I144" s="24" t="str">
        <f>IF(COUNTIF(H$13:H143,$G144)&gt;=1,$G144," - ")</f>
        <v xml:space="preserve"> - </v>
      </c>
      <c r="J144" s="24" t="str">
        <f>IF(COUNTIF(I$13:I143,$G144)&gt;=1,$G144," - ")</f>
        <v xml:space="preserve"> - </v>
      </c>
      <c r="K144" s="24" t="str">
        <f>IF(COUNTIF(J$13:J143,$G144)&gt;=1,$G144," - ")</f>
        <v xml:space="preserve"> - </v>
      </c>
      <c r="L144" s="24" t="str">
        <f>IF(COUNTIF(K$13:K143,$G144)&gt;=1,$G144," - ")</f>
        <v xml:space="preserve"> - </v>
      </c>
    </row>
    <row r="145" spans="1:12" x14ac:dyDescent="0.2">
      <c r="A145" s="14"/>
      <c r="B145" s="14"/>
      <c r="C145" s="14"/>
      <c r="D145" s="14"/>
      <c r="E145" s="14"/>
      <c r="F145" s="14"/>
      <c r="G145" s="30"/>
      <c r="H145" s="30"/>
      <c r="I145" s="30"/>
      <c r="J145" s="30"/>
      <c r="K145" s="30"/>
      <c r="L145" s="30"/>
    </row>
    <row r="146" spans="1:12" ht="15" x14ac:dyDescent="0.25">
      <c r="A146" s="16" t="s">
        <v>73</v>
      </c>
      <c r="B146" s="17"/>
      <c r="C146" s="17"/>
      <c r="D146" s="17"/>
      <c r="E146" s="18"/>
      <c r="F146" s="18"/>
      <c r="G146" s="19"/>
      <c r="H146" s="19"/>
      <c r="I146" s="35" t="s">
        <v>77</v>
      </c>
      <c r="J146" s="35"/>
      <c r="K146" s="35"/>
      <c r="L146" s="35"/>
    </row>
    <row r="147" spans="1:12" x14ac:dyDescent="0.2">
      <c r="A147" s="20" t="s">
        <v>74</v>
      </c>
      <c r="B147" s="21" t="s">
        <v>1</v>
      </c>
      <c r="C147" s="21" t="s">
        <v>0</v>
      </c>
      <c r="D147" s="21" t="s">
        <v>9</v>
      </c>
      <c r="E147" s="21"/>
      <c r="F147" s="21"/>
      <c r="G147" s="22" t="s">
        <v>12</v>
      </c>
      <c r="H147" s="22" t="s">
        <v>13</v>
      </c>
      <c r="I147" s="22" t="s">
        <v>14</v>
      </c>
      <c r="J147" s="22" t="s">
        <v>78</v>
      </c>
      <c r="K147" s="22" t="s">
        <v>80</v>
      </c>
      <c r="L147" s="22" t="s">
        <v>81</v>
      </c>
    </row>
    <row r="148" spans="1:12" x14ac:dyDescent="0.2">
      <c r="A148" s="32" t="s">
        <v>161</v>
      </c>
      <c r="B148" s="23">
        <f>$B$10</f>
        <v>2020</v>
      </c>
      <c r="C148" s="23"/>
      <c r="D148" s="208"/>
      <c r="E148" s="23"/>
      <c r="F148" s="23"/>
      <c r="G148" s="25" t="str">
        <f>IF(OR(B148="",OR(C148="",D148=""))," - ",DATE(B148,C148,D148))</f>
        <v xml:space="preserve"> - </v>
      </c>
      <c r="H148" s="24" t="str">
        <f>IF(COUNTIF(G$13:G147,$G148)&gt;=1,$G148," - ")</f>
        <v xml:space="preserve"> - </v>
      </c>
      <c r="I148" s="24" t="str">
        <f>IF(COUNTIF(H$13:H147,$G148)&gt;=1,$G148," - ")</f>
        <v xml:space="preserve"> - </v>
      </c>
      <c r="J148" s="24" t="str">
        <f>IF(COUNTIF(I$13:I147,$G148)&gt;=1,$G148," - ")</f>
        <v xml:space="preserve"> - </v>
      </c>
      <c r="K148" s="24" t="str">
        <f>IF(COUNTIF(J$13:J147,$G148)&gt;=1,$G148," - ")</f>
        <v xml:space="preserve"> - </v>
      </c>
      <c r="L148" s="24" t="str">
        <f>IF(COUNTIF(K$13:K147,$G148)&gt;=1,$G148," - ")</f>
        <v xml:space="preserve"> - </v>
      </c>
    </row>
    <row r="149" spans="1:12" x14ac:dyDescent="0.2">
      <c r="A149" s="32"/>
      <c r="B149" s="23"/>
      <c r="C149" s="23"/>
      <c r="D149" s="23"/>
      <c r="E149" s="23"/>
      <c r="F149" s="23"/>
      <c r="G149" s="25" t="str">
        <f t="shared" ref="G149:G186" si="4">IF(OR(B149="",OR(C149="",D149=""))," - ",DATE(B149,C149,D149))</f>
        <v xml:space="preserve"> - </v>
      </c>
      <c r="H149" s="24" t="str">
        <f>IF(COUNTIF(G$13:G148,$G149)&gt;=1,$G149," - ")</f>
        <v xml:space="preserve"> - </v>
      </c>
      <c r="I149" s="24" t="str">
        <f>IF(COUNTIF(H$13:H148,$G149)&gt;=1,$G149," - ")</f>
        <v xml:space="preserve"> - </v>
      </c>
      <c r="J149" s="24" t="str">
        <f>IF(COUNTIF(I$13:I148,$G149)&gt;=1,$G149," - ")</f>
        <v xml:space="preserve"> - </v>
      </c>
      <c r="K149" s="24" t="str">
        <f>IF(COUNTIF(J$13:J148,$G149)&gt;=1,$G149," - ")</f>
        <v xml:space="preserve"> - </v>
      </c>
      <c r="L149" s="24" t="str">
        <f>IF(COUNTIF(K$13:K148,$G149)&gt;=1,$G149," - ")</f>
        <v xml:space="preserve"> - </v>
      </c>
    </row>
    <row r="150" spans="1:12" x14ac:dyDescent="0.2">
      <c r="A150" s="32"/>
      <c r="B150" s="23"/>
      <c r="C150" s="23"/>
      <c r="D150" s="23"/>
      <c r="E150" s="23"/>
      <c r="F150" s="23"/>
      <c r="G150" s="25" t="str">
        <f t="shared" si="4"/>
        <v xml:space="preserve"> - </v>
      </c>
      <c r="H150" s="24" t="str">
        <f>IF(COUNTIF(G$13:G149,$G150)&gt;=1,$G150," - ")</f>
        <v xml:space="preserve"> - </v>
      </c>
      <c r="I150" s="24" t="str">
        <f>IF(COUNTIF(H$13:H149,$G150)&gt;=1,$G150," - ")</f>
        <v xml:space="preserve"> - </v>
      </c>
      <c r="J150" s="24" t="str">
        <f>IF(COUNTIF(I$13:I149,$G150)&gt;=1,$G150," - ")</f>
        <v xml:space="preserve"> - </v>
      </c>
      <c r="K150" s="24" t="str">
        <f>IF(COUNTIF(J$13:J149,$G150)&gt;=1,$G150," - ")</f>
        <v xml:space="preserve"> - </v>
      </c>
      <c r="L150" s="24" t="str">
        <f>IF(COUNTIF(K$13:K149,$G150)&gt;=1,$G150," - ")</f>
        <v xml:space="preserve"> - </v>
      </c>
    </row>
    <row r="151" spans="1:12" x14ac:dyDescent="0.2">
      <c r="A151" s="32"/>
      <c r="B151" s="23"/>
      <c r="C151" s="23"/>
      <c r="D151" s="23"/>
      <c r="E151" s="23"/>
      <c r="F151" s="23"/>
      <c r="G151" s="25" t="str">
        <f t="shared" si="4"/>
        <v xml:space="preserve"> - </v>
      </c>
      <c r="H151" s="24" t="str">
        <f>IF(COUNTIF(G$13:G150,$G151)&gt;=1,$G151," - ")</f>
        <v xml:space="preserve"> - </v>
      </c>
      <c r="I151" s="24" t="str">
        <f>IF(COUNTIF(H$13:H150,$G151)&gt;=1,$G151," - ")</f>
        <v xml:space="preserve"> - </v>
      </c>
      <c r="J151" s="24" t="str">
        <f>IF(COUNTIF(I$13:I150,$G151)&gt;=1,$G151," - ")</f>
        <v xml:space="preserve"> - </v>
      </c>
      <c r="K151" s="24" t="str">
        <f>IF(COUNTIF(J$13:J150,$G151)&gt;=1,$G151," - ")</f>
        <v xml:space="preserve"> - </v>
      </c>
      <c r="L151" s="24" t="str">
        <f>IF(COUNTIF(K$13:K150,$G151)&gt;=1,$G151," - ")</f>
        <v xml:space="preserve"> - </v>
      </c>
    </row>
    <row r="152" spans="1:12" x14ac:dyDescent="0.2">
      <c r="A152" s="14"/>
      <c r="B152" s="23"/>
      <c r="C152" s="23"/>
      <c r="D152" s="23"/>
      <c r="E152" s="23"/>
      <c r="F152" s="23"/>
      <c r="G152" s="25" t="str">
        <f t="shared" si="4"/>
        <v xml:space="preserve"> - </v>
      </c>
      <c r="H152" s="24" t="str">
        <f>IF(COUNTIF(G$13:G151,$G152)&gt;=1,$G152," - ")</f>
        <v xml:space="preserve"> - </v>
      </c>
      <c r="I152" s="24" t="str">
        <f>IF(COUNTIF(H$13:H151,$G152)&gt;=1,$G152," - ")</f>
        <v xml:space="preserve"> - </v>
      </c>
      <c r="J152" s="24" t="str">
        <f>IF(COUNTIF(I$13:I151,$G152)&gt;=1,$G152," - ")</f>
        <v xml:space="preserve"> - </v>
      </c>
      <c r="K152" s="24" t="str">
        <f>IF(COUNTIF(J$13:J151,$G152)&gt;=1,$G152," - ")</f>
        <v xml:space="preserve"> - </v>
      </c>
      <c r="L152" s="24" t="str">
        <f>IF(COUNTIF(K$13:K151,$G152)&gt;=1,$G152," - ")</f>
        <v xml:space="preserve"> - </v>
      </c>
    </row>
    <row r="153" spans="1:12" x14ac:dyDescent="0.2">
      <c r="A153" s="14"/>
      <c r="B153" s="23"/>
      <c r="C153" s="23"/>
      <c r="D153" s="23"/>
      <c r="E153" s="23"/>
      <c r="F153" s="23"/>
      <c r="G153" s="25" t="str">
        <f t="shared" si="4"/>
        <v xml:space="preserve"> - </v>
      </c>
      <c r="H153" s="24" t="str">
        <f>IF(COUNTIF(G$13:G152,$G153)&gt;=1,$G153," - ")</f>
        <v xml:space="preserve"> - </v>
      </c>
      <c r="I153" s="24" t="str">
        <f>IF(COUNTIF(H$13:H152,$G153)&gt;=1,$G153," - ")</f>
        <v xml:space="preserve"> - </v>
      </c>
      <c r="J153" s="24" t="str">
        <f>IF(COUNTIF(I$13:I152,$G153)&gt;=1,$G153," - ")</f>
        <v xml:space="preserve"> - </v>
      </c>
      <c r="K153" s="24" t="str">
        <f>IF(COUNTIF(J$13:J152,$G153)&gt;=1,$G153," - ")</f>
        <v xml:space="preserve"> - </v>
      </c>
      <c r="L153" s="24" t="str">
        <f>IF(COUNTIF(K$13:K152,$G153)&gt;=1,$G153," - ")</f>
        <v xml:space="preserve"> - </v>
      </c>
    </row>
    <row r="154" spans="1:12" x14ac:dyDescent="0.2">
      <c r="A154" s="14"/>
      <c r="B154" s="23"/>
      <c r="C154" s="23"/>
      <c r="D154" s="23"/>
      <c r="E154" s="23"/>
      <c r="F154" s="23"/>
      <c r="G154" s="25" t="str">
        <f t="shared" si="4"/>
        <v xml:space="preserve"> - </v>
      </c>
      <c r="H154" s="24" t="str">
        <f>IF(COUNTIF(G$13:G153,$G154)&gt;=1,$G154," - ")</f>
        <v xml:space="preserve"> - </v>
      </c>
      <c r="I154" s="24" t="str">
        <f>IF(COUNTIF(H$13:H153,$G154)&gt;=1,$G154," - ")</f>
        <v xml:space="preserve"> - </v>
      </c>
      <c r="J154" s="24" t="str">
        <f>IF(COUNTIF(I$13:I153,$G154)&gt;=1,$G154," - ")</f>
        <v xml:space="preserve"> - </v>
      </c>
      <c r="K154" s="24" t="str">
        <f>IF(COUNTIF(J$13:J153,$G154)&gt;=1,$G154," - ")</f>
        <v xml:space="preserve"> - </v>
      </c>
      <c r="L154" s="24" t="str">
        <f>IF(COUNTIF(K$13:K153,$G154)&gt;=1,$G154," - ")</f>
        <v xml:space="preserve"> - </v>
      </c>
    </row>
    <row r="155" spans="1:12" x14ac:dyDescent="0.2">
      <c r="A155" s="14"/>
      <c r="B155" s="23"/>
      <c r="C155" s="23"/>
      <c r="D155" s="23"/>
      <c r="E155" s="23"/>
      <c r="F155" s="23"/>
      <c r="G155" s="25" t="str">
        <f t="shared" si="4"/>
        <v xml:space="preserve"> - </v>
      </c>
      <c r="H155" s="24" t="str">
        <f>IF(COUNTIF(G$13:G154,$G155)&gt;=1,$G155," - ")</f>
        <v xml:space="preserve"> - </v>
      </c>
      <c r="I155" s="24" t="str">
        <f>IF(COUNTIF(H$13:H154,$G155)&gt;=1,$G155," - ")</f>
        <v xml:space="preserve"> - </v>
      </c>
      <c r="J155" s="24" t="str">
        <f>IF(COUNTIF(I$13:I154,$G155)&gt;=1,$G155," - ")</f>
        <v xml:space="preserve"> - </v>
      </c>
      <c r="K155" s="24" t="str">
        <f>IF(COUNTIF(J$13:J154,$G155)&gt;=1,$G155," - ")</f>
        <v xml:space="preserve"> - </v>
      </c>
      <c r="L155" s="24" t="str">
        <f>IF(COUNTIF(K$13:K154,$G155)&gt;=1,$G155," - ")</f>
        <v xml:space="preserve"> - </v>
      </c>
    </row>
    <row r="156" spans="1:12" x14ac:dyDescent="0.2">
      <c r="A156" s="14"/>
      <c r="B156" s="23"/>
      <c r="C156" s="23"/>
      <c r="D156" s="23"/>
      <c r="E156" s="23"/>
      <c r="F156" s="23"/>
      <c r="G156" s="25" t="str">
        <f t="shared" si="4"/>
        <v xml:space="preserve"> - </v>
      </c>
      <c r="H156" s="24" t="str">
        <f>IF(COUNTIF(G$13:G155,$G156)&gt;=1,$G156," - ")</f>
        <v xml:space="preserve"> - </v>
      </c>
      <c r="I156" s="24" t="str">
        <f>IF(COUNTIF(H$13:H155,$G156)&gt;=1,$G156," - ")</f>
        <v xml:space="preserve"> - </v>
      </c>
      <c r="J156" s="24" t="str">
        <f>IF(COUNTIF(I$13:I155,$G156)&gt;=1,$G156," - ")</f>
        <v xml:space="preserve"> - </v>
      </c>
      <c r="K156" s="24" t="str">
        <f>IF(COUNTIF(J$13:J155,$G156)&gt;=1,$G156," - ")</f>
        <v xml:space="preserve"> - </v>
      </c>
      <c r="L156" s="24" t="str">
        <f>IF(COUNTIF(K$13:K155,$G156)&gt;=1,$G156," - ")</f>
        <v xml:space="preserve"> - </v>
      </c>
    </row>
    <row r="157" spans="1:12" x14ac:dyDescent="0.2">
      <c r="A157" s="14"/>
      <c r="B157" s="23"/>
      <c r="C157" s="23"/>
      <c r="D157" s="23"/>
      <c r="E157" s="23"/>
      <c r="F157" s="23"/>
      <c r="G157" s="25" t="str">
        <f t="shared" si="4"/>
        <v xml:space="preserve"> - </v>
      </c>
      <c r="H157" s="24" t="str">
        <f>IF(COUNTIF(G$13:G156,$G157)&gt;=1,$G157," - ")</f>
        <v xml:space="preserve"> - </v>
      </c>
      <c r="I157" s="24" t="str">
        <f>IF(COUNTIF(H$13:H156,$G157)&gt;=1,$G157," - ")</f>
        <v xml:space="preserve"> - </v>
      </c>
      <c r="J157" s="24" t="str">
        <f>IF(COUNTIF(I$13:I156,$G157)&gt;=1,$G157," - ")</f>
        <v xml:space="preserve"> - </v>
      </c>
      <c r="K157" s="24" t="str">
        <f>IF(COUNTIF(J$13:J156,$G157)&gt;=1,$G157," - ")</f>
        <v xml:space="preserve"> - </v>
      </c>
      <c r="L157" s="24" t="str">
        <f>IF(COUNTIF(K$13:K156,$G157)&gt;=1,$G157," - ")</f>
        <v xml:space="preserve"> - </v>
      </c>
    </row>
    <row r="158" spans="1:12" x14ac:dyDescent="0.2">
      <c r="A158" s="14"/>
      <c r="B158" s="23"/>
      <c r="C158" s="23"/>
      <c r="D158" s="23"/>
      <c r="E158" s="23"/>
      <c r="F158" s="23"/>
      <c r="G158" s="25" t="str">
        <f t="shared" si="4"/>
        <v xml:space="preserve"> - </v>
      </c>
      <c r="H158" s="24" t="str">
        <f>IF(COUNTIF(G$13:G157,$G158)&gt;=1,$G158," - ")</f>
        <v xml:space="preserve"> - </v>
      </c>
      <c r="I158" s="24" t="str">
        <f>IF(COUNTIF(H$13:H157,$G158)&gt;=1,$G158," - ")</f>
        <v xml:space="preserve"> - </v>
      </c>
      <c r="J158" s="24" t="str">
        <f>IF(COUNTIF(I$13:I157,$G158)&gt;=1,$G158," - ")</f>
        <v xml:space="preserve"> - </v>
      </c>
      <c r="K158" s="24" t="str">
        <f>IF(COUNTIF(J$13:J157,$G158)&gt;=1,$G158," - ")</f>
        <v xml:space="preserve"> - </v>
      </c>
      <c r="L158" s="24" t="str">
        <f>IF(COUNTIF(K$13:K157,$G158)&gt;=1,$G158," - ")</f>
        <v xml:space="preserve"> - </v>
      </c>
    </row>
    <row r="159" spans="1:12" x14ac:dyDescent="0.2">
      <c r="A159" s="14"/>
      <c r="B159" s="23"/>
      <c r="C159" s="23"/>
      <c r="D159" s="23"/>
      <c r="E159" s="23"/>
      <c r="F159" s="23"/>
      <c r="G159" s="25" t="str">
        <f t="shared" si="4"/>
        <v xml:space="preserve"> - </v>
      </c>
      <c r="H159" s="24" t="str">
        <f>IF(COUNTIF(G$13:G158,$G159)&gt;=1,$G159," - ")</f>
        <v xml:space="preserve"> - </v>
      </c>
      <c r="I159" s="24" t="str">
        <f>IF(COUNTIF(H$13:H158,$G159)&gt;=1,$G159," - ")</f>
        <v xml:space="preserve"> - </v>
      </c>
      <c r="J159" s="24" t="str">
        <f>IF(COUNTIF(I$13:I158,$G159)&gt;=1,$G159," - ")</f>
        <v xml:space="preserve"> - </v>
      </c>
      <c r="K159" s="24" t="str">
        <f>IF(COUNTIF(J$13:J158,$G159)&gt;=1,$G159," - ")</f>
        <v xml:space="preserve"> - </v>
      </c>
      <c r="L159" s="24" t="str">
        <f>IF(COUNTIF(K$13:K158,$G159)&gt;=1,$G159," - ")</f>
        <v xml:space="preserve"> - </v>
      </c>
    </row>
    <row r="160" spans="1:12" x14ac:dyDescent="0.2">
      <c r="A160" s="14"/>
      <c r="B160" s="23"/>
      <c r="C160" s="23"/>
      <c r="D160" s="23"/>
      <c r="E160" s="23"/>
      <c r="F160" s="23"/>
      <c r="G160" s="25" t="str">
        <f t="shared" si="4"/>
        <v xml:space="preserve"> - </v>
      </c>
      <c r="H160" s="24" t="str">
        <f>IF(COUNTIF(G$13:G159,$G160)&gt;=1,$G160," - ")</f>
        <v xml:space="preserve"> - </v>
      </c>
      <c r="I160" s="24" t="str">
        <f>IF(COUNTIF(H$13:H159,$G160)&gt;=1,$G160," - ")</f>
        <v xml:space="preserve"> - </v>
      </c>
      <c r="J160" s="24" t="str">
        <f>IF(COUNTIF(I$13:I159,$G160)&gt;=1,$G160," - ")</f>
        <v xml:space="preserve"> - </v>
      </c>
      <c r="K160" s="24" t="str">
        <f>IF(COUNTIF(J$13:J159,$G160)&gt;=1,$G160," - ")</f>
        <v xml:space="preserve"> - </v>
      </c>
      <c r="L160" s="24" t="str">
        <f>IF(COUNTIF(K$13:K159,$G160)&gt;=1,$G160," - ")</f>
        <v xml:space="preserve"> - </v>
      </c>
    </row>
    <row r="161" spans="1:12" x14ac:dyDescent="0.2">
      <c r="A161" s="14"/>
      <c r="B161" s="23"/>
      <c r="C161" s="23"/>
      <c r="D161" s="23"/>
      <c r="E161" s="23"/>
      <c r="F161" s="23"/>
      <c r="G161" s="25" t="str">
        <f t="shared" si="4"/>
        <v xml:space="preserve"> - </v>
      </c>
      <c r="H161" s="24" t="str">
        <f>IF(COUNTIF(G$13:G160,$G161)&gt;=1,$G161," - ")</f>
        <v xml:space="preserve"> - </v>
      </c>
      <c r="I161" s="24" t="str">
        <f>IF(COUNTIF(H$13:H160,$G161)&gt;=1,$G161," - ")</f>
        <v xml:space="preserve"> - </v>
      </c>
      <c r="J161" s="24" t="str">
        <f>IF(COUNTIF(I$13:I160,$G161)&gt;=1,$G161," - ")</f>
        <v xml:space="preserve"> - </v>
      </c>
      <c r="K161" s="24" t="str">
        <f>IF(COUNTIF(J$13:J160,$G161)&gt;=1,$G161," - ")</f>
        <v xml:space="preserve"> - </v>
      </c>
      <c r="L161" s="24" t="str">
        <f>IF(COUNTIF(K$13:K160,$G161)&gt;=1,$G161," - ")</f>
        <v xml:space="preserve"> - </v>
      </c>
    </row>
    <row r="162" spans="1:12" x14ac:dyDescent="0.2">
      <c r="A162" s="14"/>
      <c r="B162" s="23"/>
      <c r="C162" s="23"/>
      <c r="D162" s="23"/>
      <c r="E162" s="23"/>
      <c r="F162" s="23"/>
      <c r="G162" s="25" t="str">
        <f t="shared" si="4"/>
        <v xml:space="preserve"> - </v>
      </c>
      <c r="H162" s="24" t="str">
        <f>IF(COUNTIF(G$13:G161,$G162)&gt;=1,$G162," - ")</f>
        <v xml:space="preserve"> - </v>
      </c>
      <c r="I162" s="24" t="str">
        <f>IF(COUNTIF(H$13:H161,$G162)&gt;=1,$G162," - ")</f>
        <v xml:space="preserve"> - </v>
      </c>
      <c r="J162" s="24" t="str">
        <f>IF(COUNTIF(I$13:I161,$G162)&gt;=1,$G162," - ")</f>
        <v xml:space="preserve"> - </v>
      </c>
      <c r="K162" s="24" t="str">
        <f>IF(COUNTIF(J$13:J161,$G162)&gt;=1,$G162," - ")</f>
        <v xml:space="preserve"> - </v>
      </c>
      <c r="L162" s="24" t="str">
        <f>IF(COUNTIF(K$13:K161,$G162)&gt;=1,$G162," - ")</f>
        <v xml:space="preserve"> - </v>
      </c>
    </row>
    <row r="163" spans="1:12" x14ac:dyDescent="0.2">
      <c r="A163" s="14"/>
      <c r="B163" s="23"/>
      <c r="C163" s="23"/>
      <c r="D163" s="23"/>
      <c r="E163" s="23"/>
      <c r="F163" s="23"/>
      <c r="G163" s="25" t="str">
        <f t="shared" si="4"/>
        <v xml:space="preserve"> - </v>
      </c>
      <c r="H163" s="24" t="str">
        <f>IF(COUNTIF(G$13:G162,$G163)&gt;=1,$G163," - ")</f>
        <v xml:space="preserve"> - </v>
      </c>
      <c r="I163" s="24" t="str">
        <f>IF(COUNTIF(H$13:H162,$G163)&gt;=1,$G163," - ")</f>
        <v xml:space="preserve"> - </v>
      </c>
      <c r="J163" s="24" t="str">
        <f>IF(COUNTIF(I$13:I162,$G163)&gt;=1,$G163," - ")</f>
        <v xml:space="preserve"> - </v>
      </c>
      <c r="K163" s="24" t="str">
        <f>IF(COUNTIF(J$13:J162,$G163)&gt;=1,$G163," - ")</f>
        <v xml:space="preserve"> - </v>
      </c>
      <c r="L163" s="24" t="str">
        <f>IF(COUNTIF(K$13:K162,$G163)&gt;=1,$G163," - ")</f>
        <v xml:space="preserve"> - </v>
      </c>
    </row>
    <row r="164" spans="1:12" x14ac:dyDescent="0.2">
      <c r="A164" s="14"/>
      <c r="B164" s="23"/>
      <c r="C164" s="23"/>
      <c r="D164" s="23"/>
      <c r="E164" s="23"/>
      <c r="F164" s="23"/>
      <c r="G164" s="25" t="str">
        <f t="shared" si="4"/>
        <v xml:space="preserve"> - </v>
      </c>
      <c r="H164" s="24" t="str">
        <f>IF(COUNTIF(G$13:G163,$G164)&gt;=1,$G164," - ")</f>
        <v xml:space="preserve"> - </v>
      </c>
      <c r="I164" s="24" t="str">
        <f>IF(COUNTIF(H$13:H163,$G164)&gt;=1,$G164," - ")</f>
        <v xml:space="preserve"> - </v>
      </c>
      <c r="J164" s="24" t="str">
        <f>IF(COUNTIF(I$13:I163,$G164)&gt;=1,$G164," - ")</f>
        <v xml:space="preserve"> - </v>
      </c>
      <c r="K164" s="24" t="str">
        <f>IF(COUNTIF(J$13:J163,$G164)&gt;=1,$G164," - ")</f>
        <v xml:space="preserve"> - </v>
      </c>
      <c r="L164" s="24" t="str">
        <f>IF(COUNTIF(K$13:K163,$G164)&gt;=1,$G164," - ")</f>
        <v xml:space="preserve"> - </v>
      </c>
    </row>
    <row r="165" spans="1:12" x14ac:dyDescent="0.2">
      <c r="A165" s="14"/>
      <c r="B165" s="23"/>
      <c r="C165" s="23"/>
      <c r="D165" s="23"/>
      <c r="E165" s="23"/>
      <c r="F165" s="23"/>
      <c r="G165" s="25" t="str">
        <f t="shared" si="4"/>
        <v xml:space="preserve"> - </v>
      </c>
      <c r="H165" s="24" t="str">
        <f>IF(COUNTIF(G$13:G164,$G165)&gt;=1,$G165," - ")</f>
        <v xml:space="preserve"> - </v>
      </c>
      <c r="I165" s="24" t="str">
        <f>IF(COUNTIF(H$13:H164,$G165)&gt;=1,$G165," - ")</f>
        <v xml:space="preserve"> - </v>
      </c>
      <c r="J165" s="24" t="str">
        <f>IF(COUNTIF(I$13:I164,$G165)&gt;=1,$G165," - ")</f>
        <v xml:space="preserve"> - </v>
      </c>
      <c r="K165" s="24" t="str">
        <f>IF(COUNTIF(J$13:J164,$G165)&gt;=1,$G165," - ")</f>
        <v xml:space="preserve"> - </v>
      </c>
      <c r="L165" s="24" t="str">
        <f>IF(COUNTIF(K$13:K164,$G165)&gt;=1,$G165," - ")</f>
        <v xml:space="preserve"> - </v>
      </c>
    </row>
    <row r="166" spans="1:12" x14ac:dyDescent="0.2">
      <c r="A166" s="14"/>
      <c r="B166" s="23"/>
      <c r="C166" s="23"/>
      <c r="D166" s="23"/>
      <c r="E166" s="23"/>
      <c r="F166" s="23"/>
      <c r="G166" s="25" t="str">
        <f t="shared" si="4"/>
        <v xml:space="preserve"> - </v>
      </c>
      <c r="H166" s="24" t="str">
        <f>IF(COUNTIF(G$13:G165,$G166)&gt;=1,$G166," - ")</f>
        <v xml:space="preserve"> - </v>
      </c>
      <c r="I166" s="24" t="str">
        <f>IF(COUNTIF(H$13:H165,$G166)&gt;=1,$G166," - ")</f>
        <v xml:space="preserve"> - </v>
      </c>
      <c r="J166" s="24" t="str">
        <f>IF(COUNTIF(I$13:I165,$G166)&gt;=1,$G166," - ")</f>
        <v xml:space="preserve"> - </v>
      </c>
      <c r="K166" s="24" t="str">
        <f>IF(COUNTIF(J$13:J165,$G166)&gt;=1,$G166," - ")</f>
        <v xml:space="preserve"> - </v>
      </c>
      <c r="L166" s="24" t="str">
        <f>IF(COUNTIF(K$13:K165,$G166)&gt;=1,$G166," - ")</f>
        <v xml:space="preserve"> - </v>
      </c>
    </row>
    <row r="167" spans="1:12" x14ac:dyDescent="0.2">
      <c r="A167" s="14"/>
      <c r="B167" s="23"/>
      <c r="C167" s="23"/>
      <c r="D167" s="23"/>
      <c r="E167" s="23"/>
      <c r="F167" s="23"/>
      <c r="G167" s="25" t="str">
        <f t="shared" si="4"/>
        <v xml:space="preserve"> - </v>
      </c>
      <c r="H167" s="24" t="str">
        <f>IF(COUNTIF(G$13:G166,$G167)&gt;=1,$G167," - ")</f>
        <v xml:space="preserve"> - </v>
      </c>
      <c r="I167" s="24" t="str">
        <f>IF(COUNTIF(H$13:H166,$G167)&gt;=1,$G167," - ")</f>
        <v xml:space="preserve"> - </v>
      </c>
      <c r="J167" s="24" t="str">
        <f>IF(COUNTIF(I$13:I166,$G167)&gt;=1,$G167," - ")</f>
        <v xml:space="preserve"> - </v>
      </c>
      <c r="K167" s="24" t="str">
        <f>IF(COUNTIF(J$13:J166,$G167)&gt;=1,$G167," - ")</f>
        <v xml:space="preserve"> - </v>
      </c>
      <c r="L167" s="24" t="str">
        <f>IF(COUNTIF(K$13:K166,$G167)&gt;=1,$G167," - ")</f>
        <v xml:space="preserve"> - </v>
      </c>
    </row>
    <row r="168" spans="1:12" x14ac:dyDescent="0.2">
      <c r="A168" s="14"/>
      <c r="B168" s="23"/>
      <c r="C168" s="23"/>
      <c r="D168" s="23"/>
      <c r="E168" s="23"/>
      <c r="F168" s="23"/>
      <c r="G168" s="25" t="str">
        <f t="shared" si="4"/>
        <v xml:space="preserve"> - </v>
      </c>
      <c r="H168" s="24" t="str">
        <f>IF(COUNTIF(G$13:G167,$G168)&gt;=1,$G168," - ")</f>
        <v xml:space="preserve"> - </v>
      </c>
      <c r="I168" s="24" t="str">
        <f>IF(COUNTIF(H$13:H167,$G168)&gt;=1,$G168," - ")</f>
        <v xml:space="preserve"> - </v>
      </c>
      <c r="J168" s="24" t="str">
        <f>IF(COUNTIF(I$13:I167,$G168)&gt;=1,$G168," - ")</f>
        <v xml:space="preserve"> - </v>
      </c>
      <c r="K168" s="24" t="str">
        <f>IF(COUNTIF(J$13:J167,$G168)&gt;=1,$G168," - ")</f>
        <v xml:space="preserve"> - </v>
      </c>
      <c r="L168" s="24" t="str">
        <f>IF(COUNTIF(K$13:K167,$G168)&gt;=1,$G168," - ")</f>
        <v xml:space="preserve"> - </v>
      </c>
    </row>
    <row r="169" spans="1:12" x14ac:dyDescent="0.2">
      <c r="A169" s="14"/>
      <c r="B169" s="23"/>
      <c r="C169" s="23"/>
      <c r="D169" s="23"/>
      <c r="E169" s="23"/>
      <c r="F169" s="23"/>
      <c r="G169" s="25" t="str">
        <f t="shared" si="4"/>
        <v xml:space="preserve"> - </v>
      </c>
      <c r="H169" s="24" t="str">
        <f>IF(COUNTIF(G$13:G168,$G169)&gt;=1,$G169," - ")</f>
        <v xml:space="preserve"> - </v>
      </c>
      <c r="I169" s="24" t="str">
        <f>IF(COUNTIF(H$13:H168,$G169)&gt;=1,$G169," - ")</f>
        <v xml:space="preserve"> - </v>
      </c>
      <c r="J169" s="24" t="str">
        <f>IF(COUNTIF(I$13:I168,$G169)&gt;=1,$G169," - ")</f>
        <v xml:space="preserve"> - </v>
      </c>
      <c r="K169" s="24" t="str">
        <f>IF(COUNTIF(J$13:J168,$G169)&gt;=1,$G169," - ")</f>
        <v xml:space="preserve"> - </v>
      </c>
      <c r="L169" s="24" t="str">
        <f>IF(COUNTIF(K$13:K168,$G169)&gt;=1,$G169," - ")</f>
        <v xml:space="preserve"> - </v>
      </c>
    </row>
    <row r="170" spans="1:12" x14ac:dyDescent="0.2">
      <c r="A170" s="14"/>
      <c r="B170" s="23"/>
      <c r="C170" s="23"/>
      <c r="D170" s="23"/>
      <c r="E170" s="23"/>
      <c r="F170" s="23"/>
      <c r="G170" s="25" t="str">
        <f t="shared" si="4"/>
        <v xml:space="preserve"> - </v>
      </c>
      <c r="H170" s="24" t="str">
        <f>IF(COUNTIF(G$13:G169,$G170)&gt;=1,$G170," - ")</f>
        <v xml:space="preserve"> - </v>
      </c>
      <c r="I170" s="24" t="str">
        <f>IF(COUNTIF(H$13:H169,$G170)&gt;=1,$G170," - ")</f>
        <v xml:space="preserve"> - </v>
      </c>
      <c r="J170" s="24" t="str">
        <f>IF(COUNTIF(I$13:I169,$G170)&gt;=1,$G170," - ")</f>
        <v xml:space="preserve"> - </v>
      </c>
      <c r="K170" s="24" t="str">
        <f>IF(COUNTIF(J$13:J169,$G170)&gt;=1,$G170," - ")</f>
        <v xml:space="preserve"> - </v>
      </c>
      <c r="L170" s="24" t="str">
        <f>IF(COUNTIF(K$13:K169,$G170)&gt;=1,$G170," - ")</f>
        <v xml:space="preserve"> - </v>
      </c>
    </row>
    <row r="171" spans="1:12" x14ac:dyDescent="0.2">
      <c r="A171" s="14"/>
      <c r="B171" s="23"/>
      <c r="C171" s="23"/>
      <c r="D171" s="23"/>
      <c r="E171" s="23"/>
      <c r="F171" s="23"/>
      <c r="G171" s="25" t="str">
        <f t="shared" si="4"/>
        <v xml:space="preserve"> - </v>
      </c>
      <c r="H171" s="24" t="str">
        <f>IF(COUNTIF(G$13:G170,$G171)&gt;=1,$G171," - ")</f>
        <v xml:space="preserve"> - </v>
      </c>
      <c r="I171" s="24" t="str">
        <f>IF(COUNTIF(H$13:H170,$G171)&gt;=1,$G171," - ")</f>
        <v xml:space="preserve"> - </v>
      </c>
      <c r="J171" s="24" t="str">
        <f>IF(COUNTIF(I$13:I170,$G171)&gt;=1,$G171," - ")</f>
        <v xml:space="preserve"> - </v>
      </c>
      <c r="K171" s="24" t="str">
        <f>IF(COUNTIF(J$13:J170,$G171)&gt;=1,$G171," - ")</f>
        <v xml:space="preserve"> - </v>
      </c>
      <c r="L171" s="24" t="str">
        <f>IF(COUNTIF(K$13:K170,$G171)&gt;=1,$G171," - ")</f>
        <v xml:space="preserve"> - </v>
      </c>
    </row>
    <row r="172" spans="1:12" x14ac:dyDescent="0.2">
      <c r="A172" s="14"/>
      <c r="B172" s="23"/>
      <c r="C172" s="23"/>
      <c r="D172" s="23"/>
      <c r="E172" s="23"/>
      <c r="F172" s="23"/>
      <c r="G172" s="25" t="str">
        <f t="shared" si="4"/>
        <v xml:space="preserve"> - </v>
      </c>
      <c r="H172" s="24" t="str">
        <f>IF(COUNTIF(G$13:G171,$G172)&gt;=1,$G172," - ")</f>
        <v xml:space="preserve"> - </v>
      </c>
      <c r="I172" s="24" t="str">
        <f>IF(COUNTIF(H$13:H171,$G172)&gt;=1,$G172," - ")</f>
        <v xml:space="preserve"> - </v>
      </c>
      <c r="J172" s="24" t="str">
        <f>IF(COUNTIF(I$13:I171,$G172)&gt;=1,$G172," - ")</f>
        <v xml:space="preserve"> - </v>
      </c>
      <c r="K172" s="24" t="str">
        <f>IF(COUNTIF(J$13:J171,$G172)&gt;=1,$G172," - ")</f>
        <v xml:space="preserve"> - </v>
      </c>
      <c r="L172" s="24" t="str">
        <f>IF(COUNTIF(K$13:K171,$G172)&gt;=1,$G172," - ")</f>
        <v xml:space="preserve"> - </v>
      </c>
    </row>
    <row r="173" spans="1:12" x14ac:dyDescent="0.2">
      <c r="A173" s="14"/>
      <c r="B173" s="23"/>
      <c r="C173" s="23"/>
      <c r="D173" s="23"/>
      <c r="E173" s="23"/>
      <c r="F173" s="23"/>
      <c r="G173" s="25" t="str">
        <f t="shared" si="4"/>
        <v xml:space="preserve"> - </v>
      </c>
      <c r="H173" s="24" t="str">
        <f>IF(COUNTIF(G$13:G172,$G173)&gt;=1,$G173," - ")</f>
        <v xml:space="preserve"> - </v>
      </c>
      <c r="I173" s="24" t="str">
        <f>IF(COUNTIF(H$13:H172,$G173)&gt;=1,$G173," - ")</f>
        <v xml:space="preserve"> - </v>
      </c>
      <c r="J173" s="24" t="str">
        <f>IF(COUNTIF(I$13:I172,$G173)&gt;=1,$G173," - ")</f>
        <v xml:space="preserve"> - </v>
      </c>
      <c r="K173" s="24" t="str">
        <f>IF(COUNTIF(J$13:J172,$G173)&gt;=1,$G173," - ")</f>
        <v xml:space="preserve"> - </v>
      </c>
      <c r="L173" s="24" t="str">
        <f>IF(COUNTIF(K$13:K172,$G173)&gt;=1,$G173," - ")</f>
        <v xml:space="preserve"> - </v>
      </c>
    </row>
    <row r="174" spans="1:12" x14ac:dyDescent="0.2">
      <c r="A174" s="14"/>
      <c r="B174" s="23"/>
      <c r="C174" s="23"/>
      <c r="D174" s="23"/>
      <c r="E174" s="23"/>
      <c r="F174" s="23"/>
      <c r="G174" s="25" t="str">
        <f t="shared" si="4"/>
        <v xml:space="preserve"> - </v>
      </c>
      <c r="H174" s="24" t="str">
        <f>IF(COUNTIF(G$13:G173,$G174)&gt;=1,$G174," - ")</f>
        <v xml:space="preserve"> - </v>
      </c>
      <c r="I174" s="24" t="str">
        <f>IF(COUNTIF(H$13:H173,$G174)&gt;=1,$G174," - ")</f>
        <v xml:space="preserve"> - </v>
      </c>
      <c r="J174" s="24" t="str">
        <f>IF(COUNTIF(I$13:I173,$G174)&gt;=1,$G174," - ")</f>
        <v xml:space="preserve"> - </v>
      </c>
      <c r="K174" s="24" t="str">
        <f>IF(COUNTIF(J$13:J173,$G174)&gt;=1,$G174," - ")</f>
        <v xml:space="preserve"> - </v>
      </c>
      <c r="L174" s="24" t="str">
        <f>IF(COUNTIF(K$13:K173,$G174)&gt;=1,$G174," - ")</f>
        <v xml:space="preserve"> - </v>
      </c>
    </row>
    <row r="175" spans="1:12" x14ac:dyDescent="0.2">
      <c r="A175" s="14"/>
      <c r="B175" s="23"/>
      <c r="C175" s="23"/>
      <c r="D175" s="23"/>
      <c r="E175" s="23"/>
      <c r="F175" s="23"/>
      <c r="G175" s="25" t="str">
        <f t="shared" si="4"/>
        <v xml:space="preserve"> - </v>
      </c>
      <c r="H175" s="24" t="str">
        <f>IF(COUNTIF(G$13:G174,$G175)&gt;=1,$G175," - ")</f>
        <v xml:space="preserve"> - </v>
      </c>
      <c r="I175" s="24" t="str">
        <f>IF(COUNTIF(H$13:H174,$G175)&gt;=1,$G175," - ")</f>
        <v xml:space="preserve"> - </v>
      </c>
      <c r="J175" s="24" t="str">
        <f>IF(COUNTIF(I$13:I174,$G175)&gt;=1,$G175," - ")</f>
        <v xml:space="preserve"> - </v>
      </c>
      <c r="K175" s="24" t="str">
        <f>IF(COUNTIF(J$13:J174,$G175)&gt;=1,$G175," - ")</f>
        <v xml:space="preserve"> - </v>
      </c>
      <c r="L175" s="24" t="str">
        <f>IF(COUNTIF(K$13:K174,$G175)&gt;=1,$G175," - ")</f>
        <v xml:space="preserve"> - </v>
      </c>
    </row>
    <row r="176" spans="1:12" x14ac:dyDescent="0.2">
      <c r="A176" s="14"/>
      <c r="B176" s="23"/>
      <c r="C176" s="23"/>
      <c r="D176" s="23"/>
      <c r="E176" s="23"/>
      <c r="F176" s="23"/>
      <c r="G176" s="25" t="str">
        <f t="shared" si="4"/>
        <v xml:space="preserve"> - </v>
      </c>
      <c r="H176" s="24" t="str">
        <f>IF(COUNTIF(G$13:G175,$G176)&gt;=1,$G176," - ")</f>
        <v xml:space="preserve"> - </v>
      </c>
      <c r="I176" s="24" t="str">
        <f>IF(COUNTIF(H$13:H175,$G176)&gt;=1,$G176," - ")</f>
        <v xml:space="preserve"> - </v>
      </c>
      <c r="J176" s="24" t="str">
        <f>IF(COUNTIF(I$13:I175,$G176)&gt;=1,$G176," - ")</f>
        <v xml:space="preserve"> - </v>
      </c>
      <c r="K176" s="24" t="str">
        <f>IF(COUNTIF(J$13:J175,$G176)&gt;=1,$G176," - ")</f>
        <v xml:space="preserve"> - </v>
      </c>
      <c r="L176" s="24" t="str">
        <f>IF(COUNTIF(K$13:K175,$G176)&gt;=1,$G176," - ")</f>
        <v xml:space="preserve"> - </v>
      </c>
    </row>
    <row r="177" spans="1:12" x14ac:dyDescent="0.2">
      <c r="A177" s="14"/>
      <c r="B177" s="23"/>
      <c r="C177" s="23"/>
      <c r="D177" s="23"/>
      <c r="E177" s="23"/>
      <c r="F177" s="23"/>
      <c r="G177" s="25" t="str">
        <f t="shared" si="4"/>
        <v xml:space="preserve"> - </v>
      </c>
      <c r="H177" s="24" t="str">
        <f>IF(COUNTIF(G$13:G176,$G177)&gt;=1,$G177," - ")</f>
        <v xml:space="preserve"> - </v>
      </c>
      <c r="I177" s="24" t="str">
        <f>IF(COUNTIF(H$13:H176,$G177)&gt;=1,$G177," - ")</f>
        <v xml:space="preserve"> - </v>
      </c>
      <c r="J177" s="24" t="str">
        <f>IF(COUNTIF(I$13:I176,$G177)&gt;=1,$G177," - ")</f>
        <v xml:space="preserve"> - </v>
      </c>
      <c r="K177" s="24" t="str">
        <f>IF(COUNTIF(J$13:J176,$G177)&gt;=1,$G177," - ")</f>
        <v xml:space="preserve"> - </v>
      </c>
      <c r="L177" s="24" t="str">
        <f>IF(COUNTIF(K$13:K176,$G177)&gt;=1,$G177," - ")</f>
        <v xml:space="preserve"> - </v>
      </c>
    </row>
    <row r="178" spans="1:12" x14ac:dyDescent="0.2">
      <c r="A178" s="14"/>
      <c r="B178" s="23"/>
      <c r="C178" s="23"/>
      <c r="D178" s="23"/>
      <c r="E178" s="23"/>
      <c r="F178" s="23"/>
      <c r="G178" s="25" t="str">
        <f t="shared" si="4"/>
        <v xml:space="preserve"> - </v>
      </c>
      <c r="H178" s="24" t="str">
        <f>IF(COUNTIF(G$13:G177,$G178)&gt;=1,$G178," - ")</f>
        <v xml:space="preserve"> - </v>
      </c>
      <c r="I178" s="24" t="str">
        <f>IF(COUNTIF(H$13:H177,$G178)&gt;=1,$G178," - ")</f>
        <v xml:space="preserve"> - </v>
      </c>
      <c r="J178" s="24" t="str">
        <f>IF(COUNTIF(I$13:I177,$G178)&gt;=1,$G178," - ")</f>
        <v xml:space="preserve"> - </v>
      </c>
      <c r="K178" s="24" t="str">
        <f>IF(COUNTIF(J$13:J177,$G178)&gt;=1,$G178," - ")</f>
        <v xml:space="preserve"> - </v>
      </c>
      <c r="L178" s="24" t="str">
        <f>IF(COUNTIF(K$13:K177,$G178)&gt;=1,$G178," - ")</f>
        <v xml:space="preserve"> - </v>
      </c>
    </row>
    <row r="179" spans="1:12" x14ac:dyDescent="0.2">
      <c r="A179" s="14"/>
      <c r="B179" s="23"/>
      <c r="C179" s="23"/>
      <c r="D179" s="23"/>
      <c r="E179" s="23"/>
      <c r="F179" s="23"/>
      <c r="G179" s="25" t="str">
        <f t="shared" si="4"/>
        <v xml:space="preserve"> - </v>
      </c>
      <c r="H179" s="24" t="str">
        <f>IF(COUNTIF(G$13:G178,$G179)&gt;=1,$G179," - ")</f>
        <v xml:space="preserve"> - </v>
      </c>
      <c r="I179" s="24" t="str">
        <f>IF(COUNTIF(H$13:H178,$G179)&gt;=1,$G179," - ")</f>
        <v xml:space="preserve"> - </v>
      </c>
      <c r="J179" s="24" t="str">
        <f>IF(COUNTIF(I$13:I178,$G179)&gt;=1,$G179," - ")</f>
        <v xml:space="preserve"> - </v>
      </c>
      <c r="K179" s="24" t="str">
        <f>IF(COUNTIF(J$13:J178,$G179)&gt;=1,$G179," - ")</f>
        <v xml:space="preserve"> - </v>
      </c>
      <c r="L179" s="24" t="str">
        <f>IF(COUNTIF(K$13:K178,$G179)&gt;=1,$G179," - ")</f>
        <v xml:space="preserve"> - </v>
      </c>
    </row>
    <row r="180" spans="1:12" x14ac:dyDescent="0.2">
      <c r="A180" s="14"/>
      <c r="B180" s="23"/>
      <c r="C180" s="23"/>
      <c r="D180" s="23"/>
      <c r="E180" s="23"/>
      <c r="F180" s="23"/>
      <c r="G180" s="25" t="str">
        <f t="shared" si="4"/>
        <v xml:space="preserve"> - </v>
      </c>
      <c r="H180" s="24" t="str">
        <f>IF(COUNTIF(G$13:G179,$G180)&gt;=1,$G180," - ")</f>
        <v xml:space="preserve"> - </v>
      </c>
      <c r="I180" s="24" t="str">
        <f>IF(COUNTIF(H$13:H179,$G180)&gt;=1,$G180," - ")</f>
        <v xml:space="preserve"> - </v>
      </c>
      <c r="J180" s="24" t="str">
        <f>IF(COUNTIF(I$13:I179,$G180)&gt;=1,$G180," - ")</f>
        <v xml:space="preserve"> - </v>
      </c>
      <c r="K180" s="24" t="str">
        <f>IF(COUNTIF(J$13:J179,$G180)&gt;=1,$G180," - ")</f>
        <v xml:space="preserve"> - </v>
      </c>
      <c r="L180" s="24" t="str">
        <f>IF(COUNTIF(K$13:K179,$G180)&gt;=1,$G180," - ")</f>
        <v xml:space="preserve"> - </v>
      </c>
    </row>
    <row r="181" spans="1:12" x14ac:dyDescent="0.2">
      <c r="A181" s="14"/>
      <c r="B181" s="23"/>
      <c r="C181" s="23"/>
      <c r="D181" s="23"/>
      <c r="E181" s="23"/>
      <c r="F181" s="23"/>
      <c r="G181" s="25" t="str">
        <f t="shared" si="4"/>
        <v xml:space="preserve"> - </v>
      </c>
      <c r="H181" s="24" t="str">
        <f>IF(COUNTIF(G$13:G180,$G181)&gt;=1,$G181," - ")</f>
        <v xml:space="preserve"> - </v>
      </c>
      <c r="I181" s="24" t="str">
        <f>IF(COUNTIF(H$13:H180,$G181)&gt;=1,$G181," - ")</f>
        <v xml:space="preserve"> - </v>
      </c>
      <c r="J181" s="24" t="str">
        <f>IF(COUNTIF(I$13:I180,$G181)&gt;=1,$G181," - ")</f>
        <v xml:space="preserve"> - </v>
      </c>
      <c r="K181" s="24" t="str">
        <f>IF(COUNTIF(J$13:J180,$G181)&gt;=1,$G181," - ")</f>
        <v xml:space="preserve"> - </v>
      </c>
      <c r="L181" s="24" t="str">
        <f>IF(COUNTIF(K$13:K180,$G181)&gt;=1,$G181," - ")</f>
        <v xml:space="preserve"> - </v>
      </c>
    </row>
    <row r="182" spans="1:12" x14ac:dyDescent="0.2">
      <c r="A182" s="14"/>
      <c r="B182" s="23"/>
      <c r="C182" s="23"/>
      <c r="D182" s="23"/>
      <c r="E182" s="23"/>
      <c r="F182" s="23"/>
      <c r="G182" s="25" t="str">
        <f t="shared" si="4"/>
        <v xml:space="preserve"> - </v>
      </c>
      <c r="H182" s="24" t="str">
        <f>IF(COUNTIF(G$13:G181,$G182)&gt;=1,$G182," - ")</f>
        <v xml:space="preserve"> - </v>
      </c>
      <c r="I182" s="24" t="str">
        <f>IF(COUNTIF(H$13:H181,$G182)&gt;=1,$G182," - ")</f>
        <v xml:space="preserve"> - </v>
      </c>
      <c r="J182" s="24" t="str">
        <f>IF(COUNTIF(I$13:I181,$G182)&gt;=1,$G182," - ")</f>
        <v xml:space="preserve"> - </v>
      </c>
      <c r="K182" s="24" t="str">
        <f>IF(COUNTIF(J$13:J181,$G182)&gt;=1,$G182," - ")</f>
        <v xml:space="preserve"> - </v>
      </c>
      <c r="L182" s="24" t="str">
        <f>IF(COUNTIF(K$13:K181,$G182)&gt;=1,$G182," - ")</f>
        <v xml:space="preserve"> - </v>
      </c>
    </row>
    <row r="183" spans="1:12" x14ac:dyDescent="0.2">
      <c r="A183" s="14"/>
      <c r="B183" s="23"/>
      <c r="C183" s="23"/>
      <c r="D183" s="23"/>
      <c r="E183" s="23"/>
      <c r="F183" s="23"/>
      <c r="G183" s="25" t="str">
        <f t="shared" si="4"/>
        <v xml:space="preserve"> - </v>
      </c>
      <c r="H183" s="24" t="str">
        <f>IF(COUNTIF(G$13:G182,$G183)&gt;=1,$G183," - ")</f>
        <v xml:space="preserve"> - </v>
      </c>
      <c r="I183" s="24" t="str">
        <f>IF(COUNTIF(H$13:H182,$G183)&gt;=1,$G183," - ")</f>
        <v xml:space="preserve"> - </v>
      </c>
      <c r="J183" s="24" t="str">
        <f>IF(COUNTIF(I$13:I182,$G183)&gt;=1,$G183," - ")</f>
        <v xml:space="preserve"> - </v>
      </c>
      <c r="K183" s="24" t="str">
        <f>IF(COUNTIF(J$13:J182,$G183)&gt;=1,$G183," - ")</f>
        <v xml:space="preserve"> - </v>
      </c>
      <c r="L183" s="24" t="str">
        <f>IF(COUNTIF(K$13:K182,$G183)&gt;=1,$G183," - ")</f>
        <v xml:space="preserve"> - </v>
      </c>
    </row>
    <row r="184" spans="1:12" x14ac:dyDescent="0.2">
      <c r="A184" s="14"/>
      <c r="B184" s="23"/>
      <c r="C184" s="23"/>
      <c r="D184" s="23"/>
      <c r="E184" s="23"/>
      <c r="F184" s="23"/>
      <c r="G184" s="25" t="str">
        <f t="shared" si="4"/>
        <v xml:space="preserve"> - </v>
      </c>
      <c r="H184" s="24" t="str">
        <f>IF(COUNTIF(G$13:G183,$G184)&gt;=1,$G184," - ")</f>
        <v xml:space="preserve"> - </v>
      </c>
      <c r="I184" s="24" t="str">
        <f>IF(COUNTIF(H$13:H183,$G184)&gt;=1,$G184," - ")</f>
        <v xml:space="preserve"> - </v>
      </c>
      <c r="J184" s="24" t="str">
        <f>IF(COUNTIF(I$13:I183,$G184)&gt;=1,$G184," - ")</f>
        <v xml:space="preserve"> - </v>
      </c>
      <c r="K184" s="24" t="str">
        <f>IF(COUNTIF(J$13:J183,$G184)&gt;=1,$G184," - ")</f>
        <v xml:space="preserve"> - </v>
      </c>
      <c r="L184" s="24" t="str">
        <f>IF(COUNTIF(K$13:K183,$G184)&gt;=1,$G184," - ")</f>
        <v xml:space="preserve"> - </v>
      </c>
    </row>
    <row r="185" spans="1:12" x14ac:dyDescent="0.2">
      <c r="A185" s="14"/>
      <c r="B185" s="23"/>
      <c r="C185" s="23"/>
      <c r="D185" s="23"/>
      <c r="E185" s="23"/>
      <c r="F185" s="23"/>
      <c r="G185" s="25" t="str">
        <f t="shared" si="4"/>
        <v xml:space="preserve"> - </v>
      </c>
      <c r="H185" s="24" t="str">
        <f>IF(COUNTIF(G$13:G184,$G185)&gt;=1,$G185," - ")</f>
        <v xml:space="preserve"> - </v>
      </c>
      <c r="I185" s="24" t="str">
        <f>IF(COUNTIF(H$13:H184,$G185)&gt;=1,$G185," - ")</f>
        <v xml:space="preserve"> - </v>
      </c>
      <c r="J185" s="24" t="str">
        <f>IF(COUNTIF(I$13:I184,$G185)&gt;=1,$G185," - ")</f>
        <v xml:space="preserve"> - </v>
      </c>
      <c r="K185" s="24" t="str">
        <f>IF(COUNTIF(J$13:J184,$G185)&gt;=1,$G185," - ")</f>
        <v xml:space="preserve"> - </v>
      </c>
      <c r="L185" s="24" t="str">
        <f>IF(COUNTIF(K$13:K184,$G185)&gt;=1,$G185," - ")</f>
        <v xml:space="preserve"> - </v>
      </c>
    </row>
    <row r="186" spans="1:12" x14ac:dyDescent="0.2">
      <c r="A186" s="14"/>
      <c r="B186" s="23"/>
      <c r="C186" s="23"/>
      <c r="D186" s="23"/>
      <c r="E186" s="23"/>
      <c r="F186" s="23"/>
      <c r="G186" s="25" t="str">
        <f t="shared" si="4"/>
        <v xml:space="preserve"> - </v>
      </c>
      <c r="H186" s="24" t="str">
        <f>IF(COUNTIF(G$13:G185,$G186)&gt;=1,$G186," - ")</f>
        <v xml:space="preserve"> - </v>
      </c>
      <c r="I186" s="24" t="str">
        <f>IF(COUNTIF(H$13:H185,$G186)&gt;=1,$G186," - ")</f>
        <v xml:space="preserve"> - </v>
      </c>
      <c r="J186" s="24" t="str">
        <f>IF(COUNTIF(I$13:I185,$G186)&gt;=1,$G186," - ")</f>
        <v xml:space="preserve"> - </v>
      </c>
      <c r="K186" s="24" t="str">
        <f>IF(COUNTIF(J$13:J185,$G186)&gt;=1,$G186," - ")</f>
        <v xml:space="preserve"> - </v>
      </c>
      <c r="L186" s="24" t="str">
        <f>IF(COUNTIF(K$13:K185,$G186)&gt;=1,$G186," - ")</f>
        <v xml:space="preserve"> - </v>
      </c>
    </row>
  </sheetData>
  <conditionalFormatting sqref="G15:O15 H16:L85">
    <cfRule type="expression" priority="108">
      <formula>MATCH(G15,$A$12:$A$136)</formula>
    </cfRule>
  </conditionalFormatting>
  <pageMargins left="0.75" right="0.75" top="0.75" bottom="0.75" header="0.5" footer="0.5"/>
  <pageSetup orientation="portrait" r:id="rId1"/>
  <headerFooter alignWithMargins="0"/>
  <ignoredErrors>
    <ignoredError sqref="B15:B153"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8"/>
  <sheetViews>
    <sheetView showGridLines="0" workbookViewId="0"/>
  </sheetViews>
  <sheetFormatPr defaultColWidth="8.85546875" defaultRowHeight="12.75" x14ac:dyDescent="0.2"/>
  <cols>
    <col min="1" max="1" width="2.85546875" style="48" customWidth="1"/>
    <col min="2" max="2" width="73.85546875" style="48" customWidth="1"/>
    <col min="3" max="16384" width="8.85546875" style="42"/>
  </cols>
  <sheetData>
    <row r="1" spans="1:3" ht="42" customHeight="1" x14ac:dyDescent="0.2">
      <c r="A1" s="39"/>
      <c r="B1" s="40" t="s">
        <v>121</v>
      </c>
      <c r="C1" s="41"/>
    </row>
    <row r="2" spans="1:3" ht="15" x14ac:dyDescent="0.2">
      <c r="A2" s="39"/>
      <c r="B2" s="43"/>
      <c r="C2" s="41"/>
    </row>
    <row r="3" spans="1:3" ht="14.25" x14ac:dyDescent="0.2">
      <c r="A3" s="39"/>
      <c r="B3" s="44" t="s">
        <v>83</v>
      </c>
      <c r="C3" s="41"/>
    </row>
    <row r="4" spans="1:3" x14ac:dyDescent="0.2">
      <c r="A4" s="39"/>
      <c r="B4" s="179" t="s">
        <v>147</v>
      </c>
      <c r="C4" s="41"/>
    </row>
    <row r="5" spans="1:3" ht="15" x14ac:dyDescent="0.2">
      <c r="A5" s="39"/>
      <c r="B5" s="45"/>
      <c r="C5" s="41"/>
    </row>
    <row r="6" spans="1:3" ht="15.75" x14ac:dyDescent="0.25">
      <c r="A6" s="39"/>
      <c r="B6" s="46" t="s">
        <v>170</v>
      </c>
      <c r="C6" s="41"/>
    </row>
    <row r="7" spans="1:3" ht="15" x14ac:dyDescent="0.2">
      <c r="A7" s="39"/>
      <c r="B7" s="45"/>
      <c r="C7" s="41"/>
    </row>
    <row r="8" spans="1:3" ht="30" x14ac:dyDescent="0.2">
      <c r="A8" s="39"/>
      <c r="B8" s="45" t="s">
        <v>122</v>
      </c>
      <c r="C8" s="41"/>
    </row>
    <row r="9" spans="1:3" ht="15" x14ac:dyDescent="0.2">
      <c r="A9" s="39"/>
      <c r="B9" s="45"/>
      <c r="C9" s="41"/>
    </row>
    <row r="10" spans="1:3" ht="30" x14ac:dyDescent="0.2">
      <c r="A10" s="39"/>
      <c r="B10" s="45" t="s">
        <v>84</v>
      </c>
      <c r="C10" s="41"/>
    </row>
    <row r="11" spans="1:3" ht="15" x14ac:dyDescent="0.2">
      <c r="A11" s="39"/>
      <c r="B11" s="45"/>
      <c r="C11" s="41"/>
    </row>
    <row r="12" spans="1:3" ht="30" x14ac:dyDescent="0.2">
      <c r="A12" s="39"/>
      <c r="B12" s="45" t="s">
        <v>85</v>
      </c>
      <c r="C12" s="41"/>
    </row>
    <row r="13" spans="1:3" ht="15" x14ac:dyDescent="0.2">
      <c r="A13" s="39"/>
      <c r="B13" s="45"/>
      <c r="C13" s="41"/>
    </row>
    <row r="14" spans="1:3" ht="15" x14ac:dyDescent="0.2">
      <c r="A14" s="39"/>
      <c r="B14" s="250" t="s">
        <v>148</v>
      </c>
      <c r="C14" s="41"/>
    </row>
    <row r="15" spans="1:3" ht="15" x14ac:dyDescent="0.2">
      <c r="A15" s="39"/>
      <c r="B15" s="47"/>
      <c r="C15" s="41"/>
    </row>
    <row r="16" spans="1:3" ht="15.75" x14ac:dyDescent="0.25">
      <c r="A16" s="39"/>
      <c r="B16" s="180" t="s">
        <v>123</v>
      </c>
      <c r="C16" s="41"/>
    </row>
    <row r="17" spans="1:3" x14ac:dyDescent="0.2">
      <c r="A17" s="39"/>
      <c r="B17" s="39"/>
      <c r="C17" s="41"/>
    </row>
    <row r="18" spans="1:3" x14ac:dyDescent="0.2">
      <c r="A18" s="39"/>
      <c r="B18" s="39"/>
      <c r="C18" s="41"/>
    </row>
    <row r="19" spans="1:3" x14ac:dyDescent="0.2">
      <c r="A19" s="39"/>
      <c r="B19" s="39"/>
      <c r="C19" s="41"/>
    </row>
    <row r="20" spans="1:3" x14ac:dyDescent="0.2">
      <c r="A20" s="39"/>
      <c r="B20" s="39"/>
      <c r="C20" s="41"/>
    </row>
    <row r="21" spans="1:3" x14ac:dyDescent="0.2">
      <c r="A21" s="39"/>
      <c r="B21" s="39"/>
      <c r="C21" s="41"/>
    </row>
    <row r="22" spans="1:3" x14ac:dyDescent="0.2">
      <c r="A22" s="39"/>
      <c r="B22" s="39"/>
      <c r="C22" s="41"/>
    </row>
    <row r="23" spans="1:3" x14ac:dyDescent="0.2">
      <c r="A23" s="39"/>
      <c r="B23" s="39"/>
      <c r="C23" s="41"/>
    </row>
    <row r="24" spans="1:3" x14ac:dyDescent="0.2">
      <c r="A24" s="39"/>
      <c r="B24" s="39"/>
      <c r="C24" s="41"/>
    </row>
    <row r="25" spans="1:3" x14ac:dyDescent="0.2">
      <c r="A25" s="39"/>
      <c r="B25" s="39"/>
      <c r="C25" s="41"/>
    </row>
    <row r="26" spans="1:3" x14ac:dyDescent="0.2">
      <c r="A26" s="39"/>
      <c r="B26" s="39"/>
      <c r="C26" s="41"/>
    </row>
    <row r="27" spans="1:3" x14ac:dyDescent="0.2">
      <c r="A27" s="39"/>
      <c r="B27" s="39"/>
      <c r="C27" s="41"/>
    </row>
    <row r="28" spans="1:3" x14ac:dyDescent="0.2">
      <c r="A28" s="39"/>
      <c r="B28" s="39"/>
      <c r="C28" s="41"/>
    </row>
  </sheetData>
  <hyperlinks>
    <hyperlink ref="B4" r:id="rId1" xr:uid="{00000000-0004-0000-0700-000000000000}"/>
    <hyperlink ref="B14" r:id="rId2" xr:uid="{00000000-0004-0000-07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Blank</vt:lpstr>
      <vt:lpstr>Weekly1Pg</vt:lpstr>
      <vt:lpstr>Weekly2Pg</vt:lpstr>
      <vt:lpstr>Monthly1pg</vt:lpstr>
      <vt:lpstr>Monthly2pg</vt:lpstr>
      <vt:lpstr>Daily</vt:lpstr>
      <vt:lpstr>Events</vt:lpstr>
      <vt:lpstr>©</vt:lpstr>
      <vt:lpstr>events</vt:lpstr>
      <vt:lpstr>events_1</vt:lpstr>
      <vt:lpstr>events_2</vt:lpstr>
      <vt:lpstr>events_3</vt:lpstr>
      <vt:lpstr>events_4</vt:lpstr>
      <vt:lpstr>events_5</vt:lpstr>
      <vt:lpstr>events_6</vt:lpstr>
      <vt:lpstr>Blank!Print_Area</vt:lpstr>
      <vt:lpstr>Daily!Print_Area</vt:lpstr>
      <vt:lpstr>Events!Print_Area</vt:lpstr>
      <vt:lpstr>Monthly1pg!Print_Area</vt:lpstr>
      <vt:lpstr>Monthly2pg!Print_Area</vt:lpstr>
      <vt:lpstr>Weekly1Pg!Print_Area</vt:lpstr>
      <vt:lpstr>Weekly2Pg!Print_Area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Planner Template</dc:title>
  <dc:creator>Vertex42.com</dc:creator>
  <dc:description>(c) 2015-2017 Vertex42 LLC. All Rights Reserved.</dc:description>
  <cp:lastModifiedBy>Vertex42.com Templates</cp:lastModifiedBy>
  <cp:lastPrinted>2018-01-31T00:03:34Z</cp:lastPrinted>
  <dcterms:created xsi:type="dcterms:W3CDTF">2007-03-07T00:27:45Z</dcterms:created>
  <dcterms:modified xsi:type="dcterms:W3CDTF">2019-10-05T20:07:23Z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2015-2018 Vertex42 LLC</vt:lpwstr>
  </property>
  <property fmtid="{D5CDD505-2E9C-101B-9397-08002B2CF9AE}" pid="3" name="Version">
    <vt:lpwstr>1.2.0</vt:lpwstr>
  </property>
</Properties>
</file>